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.sharepoint.com/sites/og_rad_3dprinting/Shared Documents/Printing and Modeling Materials/"/>
    </mc:Choice>
  </mc:AlternateContent>
  <xr:revisionPtr revIDLastSave="444" documentId="13_ncr:1_{C84C30F6-D2A2-5E44-9642-D55351D7A795}" xr6:coauthVersionLast="45" xr6:coauthVersionMax="45" xr10:uidLastSave="{8DE59C5D-DB82-D84A-ACD9-65CEC200AB7E}"/>
  <bookViews>
    <workbookView xWindow="1520" yWindow="980" windowWidth="26880" windowHeight="20020" xr2:uid="{00000000-000D-0000-FFFF-FFFF00000000}"/>
  </bookViews>
  <sheets>
    <sheet name="Material Data" sheetId="5" r:id="rId1"/>
    <sheet name="pubTable_supplement" sheetId="7" r:id="rId2"/>
    <sheet name="pubTable_cost" sheetId="3" r:id="rId3"/>
  </sheets>
  <definedNames>
    <definedName name="_xlnm._FilterDatabase" localSheetId="0" hidden="1">'Material Data'!$A$1:$AD$103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7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B1" i="7"/>
  <c r="C1" i="7"/>
  <c r="D1" i="7"/>
  <c r="E1" i="7"/>
  <c r="I1" i="7"/>
  <c r="J1" i="7"/>
  <c r="G1" i="7"/>
  <c r="H1" i="7"/>
  <c r="K1" i="7"/>
  <c r="L1" i="7"/>
  <c r="M1" i="7"/>
  <c r="N1" i="7"/>
  <c r="O1" i="7"/>
  <c r="P1" i="7"/>
  <c r="Q1" i="7"/>
  <c r="R1" i="7"/>
  <c r="S1" i="7"/>
  <c r="T1" i="7"/>
  <c r="U1" i="7"/>
  <c r="V1" i="7"/>
  <c r="W1" i="7"/>
  <c r="B2" i="7"/>
  <c r="C2" i="7"/>
  <c r="D2" i="7"/>
  <c r="E2" i="7"/>
  <c r="I2" i="7"/>
  <c r="J2" i="7"/>
  <c r="G2" i="7"/>
  <c r="H2" i="7"/>
  <c r="K2" i="7"/>
  <c r="L2" i="7"/>
  <c r="M2" i="7"/>
  <c r="N2" i="7"/>
  <c r="O2" i="7"/>
  <c r="P2" i="7"/>
  <c r="Q2" i="7"/>
  <c r="R2" i="7"/>
  <c r="S2" i="7"/>
  <c r="T2" i="7"/>
  <c r="U2" i="7"/>
  <c r="V2" i="7"/>
  <c r="B3" i="7"/>
  <c r="C3" i="7"/>
  <c r="D3" i="7"/>
  <c r="E3" i="7"/>
  <c r="I3" i="7"/>
  <c r="J3" i="7"/>
  <c r="G3" i="7"/>
  <c r="H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I4" i="7"/>
  <c r="J4" i="7"/>
  <c r="G4" i="7"/>
  <c r="H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I5" i="7"/>
  <c r="J5" i="7"/>
  <c r="G5" i="7"/>
  <c r="H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I6" i="7"/>
  <c r="J6" i="7"/>
  <c r="G6" i="7"/>
  <c r="H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I7" i="7"/>
  <c r="J7" i="7"/>
  <c r="G7" i="7"/>
  <c r="H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I8" i="7"/>
  <c r="J8" i="7"/>
  <c r="G8" i="7"/>
  <c r="H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I9" i="7"/>
  <c r="J9" i="7"/>
  <c r="G9" i="7"/>
  <c r="H9" i="7"/>
  <c r="K9" i="7"/>
  <c r="L9" i="7"/>
  <c r="M9" i="7"/>
  <c r="N9" i="7"/>
  <c r="O9" i="7"/>
  <c r="P9" i="7"/>
  <c r="Q9" i="7"/>
  <c r="R9" i="7"/>
  <c r="S9" i="7"/>
  <c r="T9" i="7"/>
  <c r="U9" i="7"/>
  <c r="V9" i="7"/>
  <c r="W9" i="7"/>
  <c r="B10" i="7"/>
  <c r="C10" i="7"/>
  <c r="D10" i="7"/>
  <c r="E10" i="7"/>
  <c r="I10" i="7"/>
  <c r="J10" i="7"/>
  <c r="G10" i="7"/>
  <c r="H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1" i="7"/>
  <c r="C11" i="7"/>
  <c r="D11" i="7"/>
  <c r="E11" i="7"/>
  <c r="I11" i="7"/>
  <c r="J11" i="7"/>
  <c r="G11" i="7"/>
  <c r="H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B12" i="7"/>
  <c r="C12" i="7"/>
  <c r="D12" i="7"/>
  <c r="E12" i="7"/>
  <c r="I12" i="7"/>
  <c r="J12" i="7"/>
  <c r="G12" i="7"/>
  <c r="H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B13" i="7"/>
  <c r="C13" i="7"/>
  <c r="D13" i="7"/>
  <c r="E13" i="7"/>
  <c r="I13" i="7"/>
  <c r="J13" i="7"/>
  <c r="G13" i="7"/>
  <c r="H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B14" i="7"/>
  <c r="C14" i="7"/>
  <c r="D14" i="7"/>
  <c r="E14" i="7"/>
  <c r="I14" i="7"/>
  <c r="J14" i="7"/>
  <c r="G14" i="7"/>
  <c r="H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B15" i="7"/>
  <c r="C15" i="7"/>
  <c r="D15" i="7"/>
  <c r="E15" i="7"/>
  <c r="I15" i="7"/>
  <c r="J15" i="7"/>
  <c r="G15" i="7"/>
  <c r="H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6" i="7"/>
  <c r="C16" i="7"/>
  <c r="D16" i="7"/>
  <c r="E16" i="7"/>
  <c r="I16" i="7"/>
  <c r="J16" i="7"/>
  <c r="G16" i="7"/>
  <c r="H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7" i="7"/>
  <c r="C17" i="7"/>
  <c r="D17" i="7"/>
  <c r="E17" i="7"/>
  <c r="I17" i="7"/>
  <c r="J17" i="7"/>
  <c r="G17" i="7"/>
  <c r="H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B18" i="7"/>
  <c r="C18" i="7"/>
  <c r="D18" i="7"/>
  <c r="E18" i="7"/>
  <c r="I18" i="7"/>
  <c r="J18" i="7"/>
  <c r="G18" i="7"/>
  <c r="H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C19" i="7"/>
  <c r="D19" i="7"/>
  <c r="E19" i="7"/>
  <c r="I19" i="7"/>
  <c r="J19" i="7"/>
  <c r="G19" i="7"/>
  <c r="H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C20" i="7"/>
  <c r="D20" i="7"/>
  <c r="E20" i="7"/>
  <c r="I20" i="7"/>
  <c r="J20" i="7"/>
  <c r="G20" i="7"/>
  <c r="H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I21" i="7"/>
  <c r="J21" i="7"/>
  <c r="G21" i="7"/>
  <c r="H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E22" i="7"/>
  <c r="I22" i="7"/>
  <c r="J22" i="7"/>
  <c r="G22" i="7"/>
  <c r="H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C23" i="7"/>
  <c r="D23" i="7"/>
  <c r="E23" i="7"/>
  <c r="I23" i="7"/>
  <c r="J23" i="7"/>
  <c r="G23" i="7"/>
  <c r="H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E24" i="7"/>
  <c r="I24" i="7"/>
  <c r="J24" i="7"/>
  <c r="G24" i="7"/>
  <c r="H24" i="7"/>
  <c r="K24" i="7"/>
  <c r="L24" i="7"/>
  <c r="M24" i="7"/>
  <c r="N24" i="7"/>
  <c r="O24" i="7"/>
  <c r="P24" i="7"/>
  <c r="Q24" i="7"/>
  <c r="R24" i="7"/>
  <c r="S24" i="7"/>
  <c r="T24" i="7"/>
  <c r="U24" i="7"/>
  <c r="V24" i="7"/>
  <c r="B25" i="7"/>
  <c r="C25" i="7"/>
  <c r="D25" i="7"/>
  <c r="E25" i="7"/>
  <c r="I25" i="7"/>
  <c r="J25" i="7"/>
  <c r="G25" i="7"/>
  <c r="H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/>
  <c r="C26" i="7"/>
  <c r="D26" i="7"/>
  <c r="E26" i="7"/>
  <c r="I26" i="7"/>
  <c r="J26" i="7"/>
  <c r="G26" i="7"/>
  <c r="H26" i="7"/>
  <c r="K26" i="7"/>
  <c r="L26" i="7"/>
  <c r="M26" i="7"/>
  <c r="N26" i="7"/>
  <c r="O26" i="7"/>
  <c r="P26" i="7"/>
  <c r="Q26" i="7"/>
  <c r="R26" i="7"/>
  <c r="S26" i="7"/>
  <c r="T26" i="7"/>
  <c r="U26" i="7"/>
  <c r="V26" i="7"/>
  <c r="B27" i="7"/>
  <c r="C27" i="7"/>
  <c r="D27" i="7"/>
  <c r="E27" i="7"/>
  <c r="I27" i="7"/>
  <c r="J27" i="7"/>
  <c r="G27" i="7"/>
  <c r="H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B28" i="7"/>
  <c r="C28" i="7"/>
  <c r="D28" i="7"/>
  <c r="E28" i="7"/>
  <c r="I28" i="7"/>
  <c r="J28" i="7"/>
  <c r="G28" i="7"/>
  <c r="H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B29" i="7"/>
  <c r="C29" i="7"/>
  <c r="D29" i="7"/>
  <c r="E29" i="7"/>
  <c r="I29" i="7"/>
  <c r="J29" i="7"/>
  <c r="G29" i="7"/>
  <c r="H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B30" i="7"/>
  <c r="C30" i="7"/>
  <c r="D30" i="7"/>
  <c r="E30" i="7"/>
  <c r="I30" i="7"/>
  <c r="J30" i="7"/>
  <c r="G30" i="7"/>
  <c r="H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B31" i="7"/>
  <c r="C31" i="7"/>
  <c r="D31" i="7"/>
  <c r="E31" i="7"/>
  <c r="I31" i="7"/>
  <c r="J31" i="7"/>
  <c r="G31" i="7"/>
  <c r="H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B32" i="7"/>
  <c r="C32" i="7"/>
  <c r="D32" i="7"/>
  <c r="E32" i="7"/>
  <c r="I32" i="7"/>
  <c r="J32" i="7"/>
  <c r="G32" i="7"/>
  <c r="H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B33" i="7"/>
  <c r="C33" i="7"/>
  <c r="D33" i="7"/>
  <c r="E33" i="7"/>
  <c r="I33" i="7"/>
  <c r="J33" i="7"/>
  <c r="G33" i="7"/>
  <c r="H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B34" i="7"/>
  <c r="C34" i="7"/>
  <c r="D34" i="7"/>
  <c r="E34" i="7"/>
  <c r="I34" i="7"/>
  <c r="J34" i="7"/>
  <c r="G34" i="7"/>
  <c r="H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B35" i="7"/>
  <c r="C35" i="7"/>
  <c r="D35" i="7"/>
  <c r="E35" i="7"/>
  <c r="I35" i="7"/>
  <c r="J35" i="7"/>
  <c r="G35" i="7"/>
  <c r="H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B36" i="7"/>
  <c r="C36" i="7"/>
  <c r="D36" i="7"/>
  <c r="E36" i="7"/>
  <c r="I36" i="7"/>
  <c r="J36" i="7"/>
  <c r="G36" i="7"/>
  <c r="H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B37" i="7"/>
  <c r="C37" i="7"/>
  <c r="D37" i="7"/>
  <c r="E37" i="7"/>
  <c r="I37" i="7"/>
  <c r="J37" i="7"/>
  <c r="G37" i="7"/>
  <c r="H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B38" i="7"/>
  <c r="C38" i="7"/>
  <c r="D38" i="7"/>
  <c r="E38" i="7"/>
  <c r="I38" i="7"/>
  <c r="J38" i="7"/>
  <c r="G38" i="7"/>
  <c r="H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B39" i="7"/>
  <c r="C39" i="7"/>
  <c r="D39" i="7"/>
  <c r="E39" i="7"/>
  <c r="I39" i="7"/>
  <c r="J39" i="7"/>
  <c r="G39" i="7"/>
  <c r="H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B40" i="7"/>
  <c r="C40" i="7"/>
  <c r="D40" i="7"/>
  <c r="E40" i="7"/>
  <c r="I40" i="7"/>
  <c r="J40" i="7"/>
  <c r="G40" i="7"/>
  <c r="H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B41" i="7"/>
  <c r="C41" i="7"/>
  <c r="D41" i="7"/>
  <c r="E41" i="7"/>
  <c r="I41" i="7"/>
  <c r="J41" i="7"/>
  <c r="G41" i="7"/>
  <c r="H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B42" i="7"/>
  <c r="C42" i="7"/>
  <c r="D42" i="7"/>
  <c r="E42" i="7"/>
  <c r="I42" i="7"/>
  <c r="J42" i="7"/>
  <c r="G42" i="7"/>
  <c r="H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B43" i="7"/>
  <c r="C43" i="7"/>
  <c r="D43" i="7"/>
  <c r="E43" i="7"/>
  <c r="I43" i="7"/>
  <c r="J43" i="7"/>
  <c r="G43" i="7"/>
  <c r="H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B44" i="7"/>
  <c r="C44" i="7"/>
  <c r="D44" i="7"/>
  <c r="E44" i="7"/>
  <c r="I44" i="7"/>
  <c r="J44" i="7"/>
  <c r="G44" i="7"/>
  <c r="H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B45" i="7"/>
  <c r="C45" i="7"/>
  <c r="D45" i="7"/>
  <c r="E45" i="7"/>
  <c r="I45" i="7"/>
  <c r="J45" i="7"/>
  <c r="G45" i="7"/>
  <c r="H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B46" i="7"/>
  <c r="C46" i="7"/>
  <c r="D46" i="7"/>
  <c r="E46" i="7"/>
  <c r="I46" i="7"/>
  <c r="J46" i="7"/>
  <c r="G46" i="7"/>
  <c r="H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B47" i="7"/>
  <c r="C47" i="7"/>
  <c r="D47" i="7"/>
  <c r="E47" i="7"/>
  <c r="I47" i="7"/>
  <c r="J47" i="7"/>
  <c r="G47" i="7"/>
  <c r="H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B48" i="7"/>
  <c r="C48" i="7"/>
  <c r="D48" i="7"/>
  <c r="E48" i="7"/>
  <c r="I48" i="7"/>
  <c r="J48" i="7"/>
  <c r="G48" i="7"/>
  <c r="H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B49" i="7"/>
  <c r="C49" i="7"/>
  <c r="D49" i="7"/>
  <c r="E49" i="7"/>
  <c r="I49" i="7"/>
  <c r="J49" i="7"/>
  <c r="G49" i="7"/>
  <c r="H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B50" i="7"/>
  <c r="C50" i="7"/>
  <c r="D50" i="7"/>
  <c r="E50" i="7"/>
  <c r="I50" i="7"/>
  <c r="J50" i="7"/>
  <c r="G50" i="7"/>
  <c r="H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B51" i="7"/>
  <c r="C51" i="7"/>
  <c r="D51" i="7"/>
  <c r="E51" i="7"/>
  <c r="I51" i="7"/>
  <c r="J51" i="7"/>
  <c r="G51" i="7"/>
  <c r="H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C52" i="7"/>
  <c r="D52" i="7"/>
  <c r="E52" i="7"/>
  <c r="I52" i="7"/>
  <c r="J52" i="7"/>
  <c r="G52" i="7"/>
  <c r="H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B53" i="7"/>
  <c r="C53" i="7"/>
  <c r="D53" i="7"/>
  <c r="E53" i="7"/>
  <c r="I53" i="7"/>
  <c r="J53" i="7"/>
  <c r="G53" i="7"/>
  <c r="H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B54" i="7"/>
  <c r="C54" i="7"/>
  <c r="D54" i="7"/>
  <c r="E54" i="7"/>
  <c r="I54" i="7"/>
  <c r="J54" i="7"/>
  <c r="G54" i="7"/>
  <c r="H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B55" i="7"/>
  <c r="C55" i="7"/>
  <c r="D55" i="7"/>
  <c r="E55" i="7"/>
  <c r="I55" i="7"/>
  <c r="J55" i="7"/>
  <c r="G55" i="7"/>
  <c r="H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B56" i="7"/>
  <c r="C56" i="7"/>
  <c r="D56" i="7"/>
  <c r="E56" i="7"/>
  <c r="I56" i="7"/>
  <c r="J56" i="7"/>
  <c r="G56" i="7"/>
  <c r="H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B57" i="7"/>
  <c r="C57" i="7"/>
  <c r="D57" i="7"/>
  <c r="E57" i="7"/>
  <c r="I57" i="7"/>
  <c r="J57" i="7"/>
  <c r="G57" i="7"/>
  <c r="H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B58" i="7"/>
  <c r="C58" i="7"/>
  <c r="D58" i="7"/>
  <c r="E58" i="7"/>
  <c r="I58" i="7"/>
  <c r="J58" i="7"/>
  <c r="G58" i="7"/>
  <c r="H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B59" i="7"/>
  <c r="C59" i="7"/>
  <c r="D59" i="7"/>
  <c r="E59" i="7"/>
  <c r="I59" i="7"/>
  <c r="J59" i="7"/>
  <c r="G59" i="7"/>
  <c r="H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B60" i="7"/>
  <c r="C60" i="7"/>
  <c r="D60" i="7"/>
  <c r="E60" i="7"/>
  <c r="I60" i="7"/>
  <c r="J60" i="7"/>
  <c r="G60" i="7"/>
  <c r="H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B61" i="7"/>
  <c r="C61" i="7"/>
  <c r="D61" i="7"/>
  <c r="E61" i="7"/>
  <c r="I61" i="7"/>
  <c r="J61" i="7"/>
  <c r="G61" i="7"/>
  <c r="H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B62" i="7"/>
  <c r="C62" i="7"/>
  <c r="D62" i="7"/>
  <c r="E62" i="7"/>
  <c r="I62" i="7"/>
  <c r="J62" i="7"/>
  <c r="G62" i="7"/>
  <c r="H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B63" i="7"/>
  <c r="C63" i="7"/>
  <c r="D63" i="7"/>
  <c r="E63" i="7"/>
  <c r="I63" i="7"/>
  <c r="J63" i="7"/>
  <c r="G63" i="7"/>
  <c r="H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B64" i="7"/>
  <c r="C64" i="7"/>
  <c r="D64" i="7"/>
  <c r="E64" i="7"/>
  <c r="I64" i="7"/>
  <c r="J64" i="7"/>
  <c r="G64" i="7"/>
  <c r="H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B65" i="7"/>
  <c r="C65" i="7"/>
  <c r="D65" i="7"/>
  <c r="E65" i="7"/>
  <c r="I65" i="7"/>
  <c r="J65" i="7"/>
  <c r="G65" i="7"/>
  <c r="H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B66" i="7"/>
  <c r="C66" i="7"/>
  <c r="D66" i="7"/>
  <c r="E66" i="7"/>
  <c r="I66" i="7"/>
  <c r="J66" i="7"/>
  <c r="G66" i="7"/>
  <c r="H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B67" i="7"/>
  <c r="C67" i="7"/>
  <c r="D67" i="7"/>
  <c r="E67" i="7"/>
  <c r="I67" i="7"/>
  <c r="J67" i="7"/>
  <c r="G67" i="7"/>
  <c r="H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B68" i="7"/>
  <c r="C68" i="7"/>
  <c r="D68" i="7"/>
  <c r="E68" i="7"/>
  <c r="I68" i="7"/>
  <c r="J68" i="7"/>
  <c r="G68" i="7"/>
  <c r="H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B69" i="7"/>
  <c r="C69" i="7"/>
  <c r="D69" i="7"/>
  <c r="E69" i="7"/>
  <c r="I69" i="7"/>
  <c r="J69" i="7"/>
  <c r="G69" i="7"/>
  <c r="H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B70" i="7"/>
  <c r="C70" i="7"/>
  <c r="D70" i="7"/>
  <c r="E70" i="7"/>
  <c r="I70" i="7"/>
  <c r="J70" i="7"/>
  <c r="G70" i="7"/>
  <c r="H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B71" i="7"/>
  <c r="C71" i="7"/>
  <c r="D71" i="7"/>
  <c r="E71" i="7"/>
  <c r="I71" i="7"/>
  <c r="J71" i="7"/>
  <c r="G71" i="7"/>
  <c r="H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B72" i="7"/>
  <c r="C72" i="7"/>
  <c r="D72" i="7"/>
  <c r="E72" i="7"/>
  <c r="I72" i="7"/>
  <c r="J72" i="7"/>
  <c r="G72" i="7"/>
  <c r="H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B73" i="7"/>
  <c r="C73" i="7"/>
  <c r="D73" i="7"/>
  <c r="E73" i="7"/>
  <c r="I73" i="7"/>
  <c r="J73" i="7"/>
  <c r="G73" i="7"/>
  <c r="H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B74" i="7"/>
  <c r="C74" i="7"/>
  <c r="D74" i="7"/>
  <c r="E74" i="7"/>
  <c r="I74" i="7"/>
  <c r="J74" i="7"/>
  <c r="G74" i="7"/>
  <c r="H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B75" i="7"/>
  <c r="C75" i="7"/>
  <c r="D75" i="7"/>
  <c r="E75" i="7"/>
  <c r="I75" i="7"/>
  <c r="J75" i="7"/>
  <c r="G75" i="7"/>
  <c r="H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B76" i="7"/>
  <c r="C76" i="7"/>
  <c r="D76" i="7"/>
  <c r="E76" i="7"/>
  <c r="I76" i="7"/>
  <c r="J76" i="7"/>
  <c r="G76" i="7"/>
  <c r="H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B77" i="7"/>
  <c r="C77" i="7"/>
  <c r="D77" i="7"/>
  <c r="E77" i="7"/>
  <c r="I77" i="7"/>
  <c r="J77" i="7"/>
  <c r="G77" i="7"/>
  <c r="H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B78" i="7"/>
  <c r="C78" i="7"/>
  <c r="D78" i="7"/>
  <c r="E78" i="7"/>
  <c r="I78" i="7"/>
  <c r="J78" i="7"/>
  <c r="G78" i="7"/>
  <c r="H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B79" i="7"/>
  <c r="C79" i="7"/>
  <c r="D79" i="7"/>
  <c r="E79" i="7"/>
  <c r="I79" i="7"/>
  <c r="J79" i="7"/>
  <c r="G79" i="7"/>
  <c r="H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B80" i="7"/>
  <c r="C80" i="7"/>
  <c r="D80" i="7"/>
  <c r="E80" i="7"/>
  <c r="I80" i="7"/>
  <c r="J80" i="7"/>
  <c r="G80" i="7"/>
  <c r="H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B81" i="7"/>
  <c r="C81" i="7"/>
  <c r="D81" i="7"/>
  <c r="E81" i="7"/>
  <c r="I81" i="7"/>
  <c r="J81" i="7"/>
  <c r="G81" i="7"/>
  <c r="H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B82" i="7"/>
  <c r="C82" i="7"/>
  <c r="D82" i="7"/>
  <c r="E82" i="7"/>
  <c r="I82" i="7"/>
  <c r="J82" i="7"/>
  <c r="G82" i="7"/>
  <c r="H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B83" i="7"/>
  <c r="C83" i="7"/>
  <c r="D83" i="7"/>
  <c r="E83" i="7"/>
  <c r="I83" i="7"/>
  <c r="J83" i="7"/>
  <c r="G83" i="7"/>
  <c r="H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B84" i="7"/>
  <c r="C84" i="7"/>
  <c r="D84" i="7"/>
  <c r="E84" i="7"/>
  <c r="I84" i="7"/>
  <c r="J84" i="7"/>
  <c r="G84" i="7"/>
  <c r="H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B85" i="7"/>
  <c r="C85" i="7"/>
  <c r="D85" i="7"/>
  <c r="E85" i="7"/>
  <c r="I85" i="7"/>
  <c r="J85" i="7"/>
  <c r="G85" i="7"/>
  <c r="H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B86" i="7"/>
  <c r="C86" i="7"/>
  <c r="D86" i="7"/>
  <c r="E86" i="7"/>
  <c r="I86" i="7"/>
  <c r="J86" i="7"/>
  <c r="G86" i="7"/>
  <c r="H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B87" i="7"/>
  <c r="C87" i="7"/>
  <c r="D87" i="7"/>
  <c r="E87" i="7"/>
  <c r="I87" i="7"/>
  <c r="J87" i="7"/>
  <c r="G87" i="7"/>
  <c r="H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B88" i="7"/>
  <c r="C88" i="7"/>
  <c r="D88" i="7"/>
  <c r="E88" i="7"/>
  <c r="I88" i="7"/>
  <c r="J88" i="7"/>
  <c r="G88" i="7"/>
  <c r="H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B89" i="7"/>
  <c r="C89" i="7"/>
  <c r="D89" i="7"/>
  <c r="E89" i="7"/>
  <c r="I89" i="7"/>
  <c r="J89" i="7"/>
  <c r="G89" i="7"/>
  <c r="H89" i="7"/>
  <c r="K89" i="7"/>
  <c r="L89" i="7"/>
  <c r="M89" i="7"/>
  <c r="N89" i="7"/>
  <c r="O89" i="7"/>
  <c r="P89" i="7"/>
  <c r="Q89" i="7"/>
  <c r="R89" i="7"/>
  <c r="S89" i="7"/>
  <c r="T89" i="7"/>
  <c r="U89" i="7"/>
  <c r="V89" i="7"/>
  <c r="B90" i="7"/>
  <c r="C90" i="7"/>
  <c r="D90" i="7"/>
  <c r="E90" i="7"/>
  <c r="I90" i="7"/>
  <c r="J90" i="7"/>
  <c r="G90" i="7"/>
  <c r="H90" i="7"/>
  <c r="K90" i="7"/>
  <c r="L90" i="7"/>
  <c r="M90" i="7"/>
  <c r="N90" i="7"/>
  <c r="O90" i="7"/>
  <c r="P90" i="7"/>
  <c r="Q90" i="7"/>
  <c r="R90" i="7"/>
  <c r="S90" i="7"/>
  <c r="T90" i="7"/>
  <c r="U90" i="7"/>
  <c r="V90" i="7"/>
  <c r="B91" i="7"/>
  <c r="C91" i="7"/>
  <c r="D91" i="7"/>
  <c r="E91" i="7"/>
  <c r="I91" i="7"/>
  <c r="J91" i="7"/>
  <c r="G91" i="7"/>
  <c r="H91" i="7"/>
  <c r="K91" i="7"/>
  <c r="L91" i="7"/>
  <c r="M91" i="7"/>
  <c r="N91" i="7"/>
  <c r="O91" i="7"/>
  <c r="P91" i="7"/>
  <c r="Q91" i="7"/>
  <c r="R91" i="7"/>
  <c r="S91" i="7"/>
  <c r="T91" i="7"/>
  <c r="U91" i="7"/>
  <c r="V91" i="7"/>
  <c r="B92" i="7"/>
  <c r="C92" i="7"/>
  <c r="D92" i="7"/>
  <c r="E92" i="7"/>
  <c r="I92" i="7"/>
  <c r="J92" i="7"/>
  <c r="G92" i="7"/>
  <c r="H92" i="7"/>
  <c r="K92" i="7"/>
  <c r="L92" i="7"/>
  <c r="M92" i="7"/>
  <c r="N92" i="7"/>
  <c r="O92" i="7"/>
  <c r="P92" i="7"/>
  <c r="Q92" i="7"/>
  <c r="R92" i="7"/>
  <c r="S92" i="7"/>
  <c r="T92" i="7"/>
  <c r="U92" i="7"/>
  <c r="V92" i="7"/>
  <c r="B93" i="7"/>
  <c r="C93" i="7"/>
  <c r="D93" i="7"/>
  <c r="E93" i="7"/>
  <c r="I93" i="7"/>
  <c r="J93" i="7"/>
  <c r="G93" i="7"/>
  <c r="H93" i="7"/>
  <c r="K93" i="7"/>
  <c r="L93" i="7"/>
  <c r="M93" i="7"/>
  <c r="N93" i="7"/>
  <c r="O93" i="7"/>
  <c r="P93" i="7"/>
  <c r="Q93" i="7"/>
  <c r="R93" i="7"/>
  <c r="S93" i="7"/>
  <c r="T93" i="7"/>
  <c r="U93" i="7"/>
  <c r="V93" i="7"/>
  <c r="B94" i="7"/>
  <c r="C94" i="7"/>
  <c r="D94" i="7"/>
  <c r="E94" i="7"/>
  <c r="I94" i="7"/>
  <c r="J94" i="7"/>
  <c r="G94" i="7"/>
  <c r="H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B95" i="7"/>
  <c r="C95" i="7"/>
  <c r="D95" i="7"/>
  <c r="E95" i="7"/>
  <c r="I95" i="7"/>
  <c r="J95" i="7"/>
  <c r="G95" i="7"/>
  <c r="H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B96" i="7"/>
  <c r="C96" i="7"/>
  <c r="D96" i="7"/>
  <c r="E96" i="7"/>
  <c r="I96" i="7"/>
  <c r="J96" i="7"/>
  <c r="G96" i="7"/>
  <c r="H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B97" i="7"/>
  <c r="C97" i="7"/>
  <c r="D97" i="7"/>
  <c r="E97" i="7"/>
  <c r="I97" i="7"/>
  <c r="J97" i="7"/>
  <c r="G97" i="7"/>
  <c r="H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B98" i="7"/>
  <c r="C98" i="7"/>
  <c r="D98" i="7"/>
  <c r="E98" i="7"/>
  <c r="I98" i="7"/>
  <c r="J98" i="7"/>
  <c r="G98" i="7"/>
  <c r="H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B99" i="7"/>
  <c r="C99" i="7"/>
  <c r="D99" i="7"/>
  <c r="E99" i="7"/>
  <c r="I99" i="7"/>
  <c r="J99" i="7"/>
  <c r="G99" i="7"/>
  <c r="H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B100" i="7"/>
  <c r="C100" i="7"/>
  <c r="D100" i="7"/>
  <c r="E100" i="7"/>
  <c r="I100" i="7"/>
  <c r="J100" i="7"/>
  <c r="G100" i="7"/>
  <c r="H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B101" i="7"/>
  <c r="C101" i="7"/>
  <c r="D101" i="7"/>
  <c r="E101" i="7"/>
  <c r="I101" i="7"/>
  <c r="J101" i="7"/>
  <c r="G101" i="7"/>
  <c r="H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B102" i="7"/>
  <c r="C102" i="7"/>
  <c r="D102" i="7"/>
  <c r="E102" i="7"/>
  <c r="I102" i="7"/>
  <c r="J102" i="7"/>
  <c r="G102" i="7"/>
  <c r="H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B103" i="7"/>
  <c r="C103" i="7"/>
  <c r="D103" i="7"/>
  <c r="E103" i="7"/>
  <c r="I103" i="7"/>
  <c r="J103" i="7"/>
  <c r="G103" i="7"/>
  <c r="H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" i="7"/>
  <c r="W74" i="5" l="1"/>
  <c r="W73" i="5"/>
  <c r="O73" i="3" s="1"/>
  <c r="W72" i="5"/>
  <c r="W71" i="5"/>
  <c r="W70" i="5"/>
  <c r="W68" i="5"/>
  <c r="W67" i="5"/>
  <c r="O67" i="3" s="1"/>
  <c r="W66" i="5"/>
  <c r="W65" i="5"/>
  <c r="O65" i="3" s="1"/>
  <c r="W64" i="5"/>
  <c r="O64" i="3" s="1"/>
  <c r="O9" i="3"/>
  <c r="O10" i="3"/>
  <c r="O11" i="3"/>
  <c r="O12" i="3"/>
  <c r="O13" i="3"/>
  <c r="O14" i="3"/>
  <c r="O15" i="3"/>
  <c r="O16" i="3"/>
  <c r="O17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6" i="3"/>
  <c r="O68" i="3"/>
  <c r="O69" i="3"/>
  <c r="O70" i="3"/>
  <c r="O71" i="3"/>
  <c r="O72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9" i="3"/>
  <c r="O100" i="3"/>
  <c r="O101" i="3"/>
  <c r="O102" i="3"/>
  <c r="O103" i="3"/>
  <c r="O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2" i="5"/>
  <c r="W96" i="5"/>
  <c r="W98" i="5" s="1"/>
  <c r="O98" i="3" s="1"/>
  <c r="W95" i="5"/>
  <c r="W94" i="5"/>
  <c r="W69" i="5"/>
  <c r="W63" i="5"/>
  <c r="W97" i="5" l="1"/>
  <c r="O97" i="3" s="1"/>
  <c r="B1" i="3" l="1"/>
  <c r="E1" i="3"/>
  <c r="F1" i="3"/>
  <c r="G1" i="3"/>
  <c r="H1" i="3"/>
  <c r="I1" i="3"/>
  <c r="J1" i="3"/>
  <c r="K1" i="3"/>
  <c r="L1" i="3"/>
  <c r="M1" i="3"/>
  <c r="N1" i="3"/>
  <c r="P1" i="3"/>
  <c r="Q1" i="3"/>
  <c r="R1" i="3"/>
  <c r="S1" i="3"/>
  <c r="T1" i="3"/>
  <c r="U1" i="3"/>
  <c r="V1" i="3"/>
  <c r="W1" i="3"/>
  <c r="X1" i="3"/>
  <c r="Y1" i="3"/>
  <c r="B2" i="3"/>
  <c r="E2" i="3"/>
  <c r="F2" i="3"/>
  <c r="G2" i="3"/>
  <c r="H2" i="3"/>
  <c r="I2" i="3"/>
  <c r="J2" i="3"/>
  <c r="K2" i="3"/>
  <c r="L2" i="3"/>
  <c r="M2" i="3"/>
  <c r="N2" i="3"/>
  <c r="P2" i="3"/>
  <c r="Q2" i="3"/>
  <c r="R2" i="3"/>
  <c r="S2" i="3"/>
  <c r="T2" i="3"/>
  <c r="U2" i="3"/>
  <c r="V2" i="3"/>
  <c r="W2" i="3"/>
  <c r="X2" i="3"/>
  <c r="Y2" i="3"/>
  <c r="B3" i="3"/>
  <c r="E3" i="3"/>
  <c r="F3" i="3"/>
  <c r="G3" i="3"/>
  <c r="H3" i="3"/>
  <c r="I3" i="3"/>
  <c r="J3" i="3"/>
  <c r="K3" i="3"/>
  <c r="L3" i="3"/>
  <c r="M3" i="3"/>
  <c r="N3" i="3"/>
  <c r="P3" i="3"/>
  <c r="Q3" i="3"/>
  <c r="R3" i="3"/>
  <c r="S3" i="3"/>
  <c r="T3" i="3"/>
  <c r="U3" i="3"/>
  <c r="V3" i="3"/>
  <c r="W3" i="3"/>
  <c r="X3" i="3"/>
  <c r="Y3" i="3"/>
  <c r="B4" i="3"/>
  <c r="E4" i="3"/>
  <c r="F4" i="3"/>
  <c r="G4" i="3"/>
  <c r="H4" i="3"/>
  <c r="I4" i="3"/>
  <c r="J4" i="3"/>
  <c r="K4" i="3"/>
  <c r="L4" i="3"/>
  <c r="M4" i="3"/>
  <c r="N4" i="3"/>
  <c r="P4" i="3"/>
  <c r="Q4" i="3"/>
  <c r="R4" i="3"/>
  <c r="S4" i="3"/>
  <c r="T4" i="3"/>
  <c r="U4" i="3"/>
  <c r="V4" i="3"/>
  <c r="W4" i="3"/>
  <c r="X4" i="3"/>
  <c r="Y4" i="3"/>
  <c r="B5" i="3"/>
  <c r="E5" i="3"/>
  <c r="F5" i="3"/>
  <c r="G5" i="3"/>
  <c r="H5" i="3"/>
  <c r="I5" i="3"/>
  <c r="J5" i="3"/>
  <c r="K5" i="3"/>
  <c r="L5" i="3"/>
  <c r="M5" i="3"/>
  <c r="N5" i="3"/>
  <c r="P5" i="3"/>
  <c r="Q5" i="3"/>
  <c r="R5" i="3"/>
  <c r="S5" i="3"/>
  <c r="T5" i="3"/>
  <c r="U5" i="3"/>
  <c r="V5" i="3"/>
  <c r="W5" i="3"/>
  <c r="X5" i="3"/>
  <c r="Y5" i="3"/>
  <c r="B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T6" i="3"/>
  <c r="U6" i="3"/>
  <c r="V6" i="3"/>
  <c r="W6" i="3"/>
  <c r="X6" i="3"/>
  <c r="Y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Friedman, Seth</author>
  </authors>
  <commentList>
    <comment ref="G9" authorId="0" shapeId="0" xr:uid="{BE7B9C49-E4BD-BD4D-94BF-FE8D9B06FFB0}">
      <text>
        <r>
          <rPr>
            <b/>
            <sz val="9"/>
            <color rgb="FF000000"/>
            <rFont val="Tahoma"/>
            <family val="2"/>
          </rPr>
          <t>Friedman, Seth: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https://forum.formlabs.com/t/shore-hardness-of-resin/2089
</t>
        </r>
      </text>
    </comment>
    <comment ref="F27" authorId="0" shapeId="0" xr:uid="{283040E1-F544-9A4C-BE94-C40AAEBF75AC}">
      <text>
        <r>
          <rPr>
            <b/>
            <sz val="9"/>
            <color indexed="81"/>
            <rFont val="Tahoma"/>
            <family val="2"/>
          </rPr>
          <t>Friedman, Seth: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<sst xmlns="http://schemas.openxmlformats.org/spreadsheetml/2006/main" count="1382" uniqueCount="316">
  <si>
    <t>Source</t>
  </si>
  <si>
    <t>Source (short)</t>
  </si>
  <si>
    <t>Material Description</t>
  </si>
  <si>
    <t>Material Description (short)</t>
  </si>
  <si>
    <t>Material Name</t>
  </si>
  <si>
    <t>Manufacturer Location</t>
  </si>
  <si>
    <t>Shore Hardness</t>
  </si>
  <si>
    <t>Specific Gravity</t>
  </si>
  <si>
    <t>Material</t>
  </si>
  <si>
    <t>Color Tested</t>
  </si>
  <si>
    <t>Print/Cast</t>
  </si>
  <si>
    <t>Manufacturing Process as tested</t>
  </si>
  <si>
    <t>140kV Mean</t>
  </si>
  <si>
    <t>140kV SD</t>
  </si>
  <si>
    <t>120kV Mean</t>
  </si>
  <si>
    <t>120kV SD</t>
  </si>
  <si>
    <t>100kV Mean</t>
  </si>
  <si>
    <t>100kV SD</t>
  </si>
  <si>
    <t>80kV Mean</t>
  </si>
  <si>
    <t>80kV SD</t>
  </si>
  <si>
    <t>Fabrication Service</t>
  </si>
  <si>
    <t>Cost Category</t>
  </si>
  <si>
    <t>Aproximate Material Price ($USD/L)</t>
  </si>
  <si>
    <t>Datasheets</t>
  </si>
  <si>
    <t>Notes</t>
  </si>
  <si>
    <t>Axson-Technologies</t>
  </si>
  <si>
    <t>PX223HT</t>
  </si>
  <si>
    <t>Madison Heights, MI USA</t>
  </si>
  <si>
    <t>80D</t>
  </si>
  <si>
    <t>Polyurethane</t>
  </si>
  <si>
    <t>Black</t>
  </si>
  <si>
    <t>CAST</t>
  </si>
  <si>
    <t>VC</t>
  </si>
  <si>
    <t>Professional</t>
  </si>
  <si>
    <t>Expensive</t>
  </si>
  <si>
    <t>http://www.sunpe.com/Uploads/download/PX223HT.pdf</t>
  </si>
  <si>
    <t>PX522HT</t>
  </si>
  <si>
    <t>87D</t>
  </si>
  <si>
    <t>Urethane</t>
  </si>
  <si>
    <t>Clear</t>
  </si>
  <si>
    <t>http://www.sunpe.com/Uploads/download/SuNPe%20PROTOTYPE%20(Axson%20PX522HT).pdf</t>
  </si>
  <si>
    <t>UP5690</t>
  </si>
  <si>
    <t>75-83D</t>
  </si>
  <si>
    <t>http://www.sunpe.com/Uploads/download/SuNPe%20PROTOTYPE%20(Axson%20TDS%20UP%205690).pdf</t>
  </si>
  <si>
    <t>Fathom</t>
  </si>
  <si>
    <t>SLS Black</t>
  </si>
  <si>
    <t>Oakland, CA, USA</t>
  </si>
  <si>
    <t>75D</t>
  </si>
  <si>
    <t>Nylon</t>
  </si>
  <si>
    <t>Print</t>
  </si>
  <si>
    <t>SLS</t>
  </si>
  <si>
    <t>http://go.studiofathom.com/l/137771/2018-10-01/2hgwp8/137771/88633/FATHOM_SLS_Datasheet_2015.pdf</t>
  </si>
  <si>
    <t>SLS Blue</t>
  </si>
  <si>
    <t>Blue</t>
  </si>
  <si>
    <t>SLS Red</t>
  </si>
  <si>
    <t>Red</t>
  </si>
  <si>
    <t>SLS Yellow</t>
  </si>
  <si>
    <t>Yellow</t>
  </si>
  <si>
    <t>Formlabs Inc.</t>
  </si>
  <si>
    <t>Black (V2)</t>
  </si>
  <si>
    <t>Somerville, MA, USA</t>
  </si>
  <si>
    <t>76D-86D</t>
  </si>
  <si>
    <t>Photopolymer Resin</t>
  </si>
  <si>
    <t>PRINT</t>
  </si>
  <si>
    <t>SLA</t>
  </si>
  <si>
    <t>Hobbyist</t>
  </si>
  <si>
    <t>Moderate</t>
  </si>
  <si>
    <t>https://formlabs-media.formlabs.com/datasheets/1801089-TDS-ENUS-0P.pdf</t>
  </si>
  <si>
    <t>Clear (V4)</t>
  </si>
  <si>
    <t>https://formlabs-media.formlabs.com/datasheets/Clear_Resin_Technical.pdf</t>
  </si>
  <si>
    <t>Dental (V1)</t>
  </si>
  <si>
    <t>Dental</t>
  </si>
  <si>
    <t>80-90D</t>
  </si>
  <si>
    <t>Orange</t>
  </si>
  <si>
    <t>https://formlabs-media.formlabs.com/datasheets/Dental_LT_Clear_Technical.pdf</t>
  </si>
  <si>
    <t>Durable (V2)</t>
  </si>
  <si>
    <t>Durable</t>
  </si>
  <si>
    <t>Cloudy White</t>
  </si>
  <si>
    <t>https://formlabs-media.formlabs.com/datasheets/Durable_Resin_Technical.pdf</t>
  </si>
  <si>
    <t>Flexible (V2)</t>
  </si>
  <si>
    <t>Flexible</t>
  </si>
  <si>
    <t>80A</t>
  </si>
  <si>
    <t>Grey</t>
  </si>
  <si>
    <t>https://formlabs-media.formlabs.com/datasheets/Standard-DataSheet.pdf</t>
  </si>
  <si>
    <t>High Temp (V1)</t>
  </si>
  <si>
    <t>High Temp</t>
  </si>
  <si>
    <t>Lt Orange</t>
  </si>
  <si>
    <t>https://formlabs-media.formlabs.com/datasheets/High_Temp_Technical.pdf</t>
  </si>
  <si>
    <t>Tough (V5)</t>
  </si>
  <si>
    <t>Tough</t>
  </si>
  <si>
    <t>7D-86D</t>
  </si>
  <si>
    <t>https://formlabs-media.formlabs.com/datasheets/Tough_Technical.pdf</t>
  </si>
  <si>
    <t>White (V1)</t>
  </si>
  <si>
    <t>White</t>
  </si>
  <si>
    <t>FullMoons Cauldron</t>
  </si>
  <si>
    <t>Gel wax (medium density)</t>
  </si>
  <si>
    <t>Gel wax</t>
  </si>
  <si>
    <t>Berkshire, UK</t>
  </si>
  <si>
    <t>&lt;60 00  (estimate)</t>
  </si>
  <si>
    <t>Wax</t>
  </si>
  <si>
    <t>SC</t>
  </si>
  <si>
    <t>Cheap</t>
  </si>
  <si>
    <t>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</t>
  </si>
  <si>
    <t>HEI-CAST</t>
  </si>
  <si>
    <t>PU8150</t>
  </si>
  <si>
    <t>Tokyo-Japan</t>
  </si>
  <si>
    <t>80-85D</t>
  </si>
  <si>
    <t>https://www.sunpe.com/Uploads/download/SuNPe%20PROTOTYPE%20(Heicast%20PU8150).pdf</t>
  </si>
  <si>
    <t>PU8400</t>
  </si>
  <si>
    <t>20A</t>
  </si>
  <si>
    <t>Cast</t>
  </si>
  <si>
    <t>https://www.sunpe.com/Uploads/download/SuNPe%20PROTOTYPE%20(Heicast%20PU8400).pdf</t>
  </si>
  <si>
    <t>30A</t>
  </si>
  <si>
    <t>50A</t>
  </si>
  <si>
    <t>40A</t>
  </si>
  <si>
    <t>60A</t>
  </si>
  <si>
    <t>70A</t>
  </si>
  <si>
    <t>90A</t>
  </si>
  <si>
    <t>HP</t>
  </si>
  <si>
    <t>MJF Nylon 12 Black</t>
  </si>
  <si>
    <t>Houston, TX USA</t>
  </si>
  <si>
    <t>MJF</t>
  </si>
  <si>
    <t>http://go.studiofathom.com/l/137771/2018-10-01/2hgwpb/137771/88635/FATHOM_MJF_PA_12_Datasheet.pdf</t>
  </si>
  <si>
    <t>MJF Nylon 12 Gray</t>
  </si>
  <si>
    <t>Gray</t>
  </si>
  <si>
    <t>Middlesex University Teaching Rsrc Ltd.</t>
  </si>
  <si>
    <t>Middlesex University</t>
  </si>
  <si>
    <t>Polymorph/Polycaprolactone</t>
  </si>
  <si>
    <t>Hertsfordshire, UK</t>
  </si>
  <si>
    <t>55D (https://omnexus.specialchem.com/polymer-properties/properties/hardness-shore-d)</t>
  </si>
  <si>
    <t>Polyester</t>
  </si>
  <si>
    <t>http://www.instamorph.com/wp-content/uploads/InstaMorph-MSDS-2015.pdf</t>
  </si>
  <si>
    <t>Objet (Stratasys Ltd)</t>
  </si>
  <si>
    <t>Objet</t>
  </si>
  <si>
    <t>Digital ABS Green</t>
  </si>
  <si>
    <t>Eden Prairie, MN, USA</t>
  </si>
  <si>
    <t>~80D</t>
  </si>
  <si>
    <t>ABS</t>
  </si>
  <si>
    <t>Light Green</t>
  </si>
  <si>
    <t>http://usglobalimages.stratasys.com/Main/Files/Material_Spec_Sheets/MSS_PJ_PJMaterialsDataSheet.pdf?v=635785205440671440</t>
  </si>
  <si>
    <t>Digital ABS Ivory</t>
  </si>
  <si>
    <t>DM400</t>
  </si>
  <si>
    <t>Amber</t>
  </si>
  <si>
    <t>requested from stratasys</t>
  </si>
  <si>
    <t>DM8505</t>
  </si>
  <si>
    <t>Light Gray</t>
  </si>
  <si>
    <t>https://www.3dprod.com/wp-content/uploads/2016/11/materiaux_multijet.pdf</t>
  </si>
  <si>
    <t>DM8510</t>
  </si>
  <si>
    <t>DM8515</t>
  </si>
  <si>
    <t>DM8520</t>
  </si>
  <si>
    <t>DM8525</t>
  </si>
  <si>
    <t>DM8530</t>
  </si>
  <si>
    <t>DM9840</t>
  </si>
  <si>
    <t>35-40A</t>
  </si>
  <si>
    <t>SEBS</t>
  </si>
  <si>
    <t>DM9850</t>
  </si>
  <si>
    <t>45-50A</t>
  </si>
  <si>
    <t>DM9860</t>
  </si>
  <si>
    <t>57-63A</t>
  </si>
  <si>
    <t>DM9870</t>
  </si>
  <si>
    <t>68-72A</t>
  </si>
  <si>
    <t>DM9885</t>
  </si>
  <si>
    <t>80-85A</t>
  </si>
  <si>
    <t>DM9895</t>
  </si>
  <si>
    <t>92-95A</t>
  </si>
  <si>
    <t>DurusWhite</t>
  </si>
  <si>
    <t>Translucent White</t>
  </si>
  <si>
    <t>Endur</t>
  </si>
  <si>
    <t>FullCure720</t>
  </si>
  <si>
    <t>HighTemp</t>
  </si>
  <si>
    <t>TangoBlack</t>
  </si>
  <si>
    <t>60-62A</t>
  </si>
  <si>
    <t>https://www.stratasys.com/-/media/files/material-spec-sheets/mss_pj_tango_0318a.pdf</t>
  </si>
  <si>
    <t>TangoBlackPlus</t>
  </si>
  <si>
    <t>26-28A</t>
  </si>
  <si>
    <t>TangoGray</t>
  </si>
  <si>
    <t>73-77A</t>
  </si>
  <si>
    <t>TangoPlus</t>
  </si>
  <si>
    <t>VeroBlack</t>
  </si>
  <si>
    <t>83-86D</t>
  </si>
  <si>
    <t>VeroBlue</t>
  </si>
  <si>
    <t>Light Blue</t>
  </si>
  <si>
    <t>VeroClear</t>
  </si>
  <si>
    <t>VeroCyan</t>
  </si>
  <si>
    <t>Cyan</t>
  </si>
  <si>
    <t>VeroGray</t>
  </si>
  <si>
    <t>VeroMagenta</t>
  </si>
  <si>
    <t>Magenta</t>
  </si>
  <si>
    <t>VeroWhite</t>
  </si>
  <si>
    <t>VeroWhitePlus</t>
  </si>
  <si>
    <t>VeroYellow</t>
  </si>
  <si>
    <t>Penreco (Calumet Specialty Prod Ptnrs, LP)</t>
  </si>
  <si>
    <t xml:space="preserve">Penreco </t>
  </si>
  <si>
    <t>Gel Wax</t>
  </si>
  <si>
    <t>Karns City, PA, USA</t>
  </si>
  <si>
    <t>http://www.penreco.com/images/pdf/Versagel-Candle.pdf</t>
  </si>
  <si>
    <t>Shenzhen eSUN Industrial Co.</t>
  </si>
  <si>
    <t>eSUN</t>
  </si>
  <si>
    <t>HIPS infill 100%</t>
  </si>
  <si>
    <t>Shenzhen, China</t>
  </si>
  <si>
    <t>raw material ~75D</t>
  </si>
  <si>
    <t>High Impact Polystyrene</t>
  </si>
  <si>
    <t>FDM</t>
  </si>
  <si>
    <t>http://www.esun3d.net/products/83.html</t>
  </si>
  <si>
    <t>HIPS infill 30%</t>
  </si>
  <si>
    <t>HIPS infill 45%</t>
  </si>
  <si>
    <t>HIPS infill 60%</t>
  </si>
  <si>
    <t>HIPS infill 75%</t>
  </si>
  <si>
    <t>HIPS infill 90%</t>
  </si>
  <si>
    <t>PLA infill 100%</t>
  </si>
  <si>
    <t>raw material ~83D</t>
  </si>
  <si>
    <t xml:space="preserve">Polylactide </t>
  </si>
  <si>
    <t>http://www.esun3d.net/products/135.html</t>
  </si>
  <si>
    <t>PLA infill 30%</t>
  </si>
  <si>
    <t>PLA infill 45%</t>
  </si>
  <si>
    <t>PLA infill 60%</t>
  </si>
  <si>
    <t>PLA infill 75%</t>
  </si>
  <si>
    <t>PLA infill 90%</t>
  </si>
  <si>
    <t>Smooth-On Inc.</t>
  </si>
  <si>
    <t>Smooth-On</t>
  </si>
  <si>
    <t>Body Double 25A</t>
  </si>
  <si>
    <t>Macungie, PA, USA</t>
  </si>
  <si>
    <t>25A</t>
  </si>
  <si>
    <t>Silicone</t>
  </si>
  <si>
    <t>Purple</t>
  </si>
  <si>
    <t>https://www.smooth-on.com/tb/files/BODY_DOUBLE.pdf</t>
  </si>
  <si>
    <t>Dragon Skin 10A</t>
  </si>
  <si>
    <t>10A</t>
  </si>
  <si>
    <t>Pink</t>
  </si>
  <si>
    <t>https://www.smooth-on.com/tb/files/DRAGON_SKIN_SERIES_TB.pdf</t>
  </si>
  <si>
    <t>Dragon Skin 20A</t>
  </si>
  <si>
    <t>Dragon Skin FX Pro</t>
  </si>
  <si>
    <t>2A</t>
  </si>
  <si>
    <t>https://www.smooth-on.com/tb/files/DRAGON_SKIN_FX_PRO_TB.pdf</t>
  </si>
  <si>
    <t>DragonSkin</t>
  </si>
  <si>
    <t>http://www.smooth-on.com/tb/files/DRAGON_SKIN_SERIES_TB.pdf</t>
  </si>
  <si>
    <t>Eco Flex 00-30</t>
  </si>
  <si>
    <t>00-30A</t>
  </si>
  <si>
    <t>https://www.smooth-on.com/tb/files/ECOFLEX_SERIES_TB.pdf</t>
  </si>
  <si>
    <t>Eco Flex 00-30 10% thin</t>
  </si>
  <si>
    <t>Unknown</t>
  </si>
  <si>
    <t>Eco Flex 00-30 5% thin</t>
  </si>
  <si>
    <t>Eco Flex 00-50</t>
  </si>
  <si>
    <t>00-50A</t>
  </si>
  <si>
    <t>Feather Light Resin</t>
  </si>
  <si>
    <t>58D</t>
  </si>
  <si>
    <t>https://www.smooth-on.com/tb/files/Feather_Lite.pdf</t>
  </si>
  <si>
    <t>Mold Max 10A</t>
  </si>
  <si>
    <t>https://www.smooth-on.com/tb/files/Mold_Max_Series_TB.pdf</t>
  </si>
  <si>
    <t>Mold Max 20A</t>
  </si>
  <si>
    <t>Mold Max 40A</t>
  </si>
  <si>
    <t>Solaris 15A</t>
  </si>
  <si>
    <t>15A</t>
  </si>
  <si>
    <t>http://www.smooth-on.com/tb/files/Solaris_TB.pdf</t>
  </si>
  <si>
    <t>Sun Nuclear Corp.</t>
  </si>
  <si>
    <t>Sun Nuclear</t>
  </si>
  <si>
    <t>ACR Phantom: "Bone" +955HU</t>
  </si>
  <si>
    <t>ACR Phantom: "Bone"</t>
  </si>
  <si>
    <t>Melbourne, FL, USA</t>
  </si>
  <si>
    <t>raw material (acrylic) ~85D</t>
  </si>
  <si>
    <t>Polyethylene</t>
  </si>
  <si>
    <t>Cast+filled</t>
  </si>
  <si>
    <t>N/A</t>
  </si>
  <si>
    <t>https://www.sunnuclear.com/solutions/patientqa/arccheck3dvh</t>
  </si>
  <si>
    <t>ACR Phantom: Acrylic +120HU</t>
  </si>
  <si>
    <t>ACR Phantom: Acrylic</t>
  </si>
  <si>
    <t>ACR Phantom: Air -1000HU</t>
  </si>
  <si>
    <t>ACR Phantom: Air</t>
  </si>
  <si>
    <t>ACR Phantom: Polyethylene -95HU</t>
  </si>
  <si>
    <t>ACR Phantom: Polyethylene</t>
  </si>
  <si>
    <t>ACR Phantom: Water 0HU</t>
  </si>
  <si>
    <t>ACR Phantom: Water</t>
  </si>
  <si>
    <t>Taulman 3D</t>
  </si>
  <si>
    <t>Nylon 3mm</t>
  </si>
  <si>
    <t>St. Peters, MI, USA</t>
  </si>
  <si>
    <t>~75D</t>
  </si>
  <si>
    <t>http://taulman3d.com/specifications.html</t>
  </si>
  <si>
    <t>Ultimaker B.V.</t>
  </si>
  <si>
    <t>Ultimaker</t>
  </si>
  <si>
    <t>Geldermalsen,  Netherlands</t>
  </si>
  <si>
    <t>https://ultimaker.com/download/74972/UM180821%20TDS%20ABS%20RB%20V12.pdf</t>
  </si>
  <si>
    <t>Orange PLA 2.8mm</t>
  </si>
  <si>
    <t>Geldermalsen, Netherlands</t>
  </si>
  <si>
    <t>https://ultimaker.com/download/74970/UM180821%20TDS%20PLA%20RB%20V11.pdf</t>
  </si>
  <si>
    <t>Orange PLA Box 25% infill</t>
  </si>
  <si>
    <t>raw material (~80D)</t>
  </si>
  <si>
    <t>* estimated</t>
  </si>
  <si>
    <t>Orange PLA Box 50% infill</t>
  </si>
  <si>
    <t>Z Corporation (3D Systems)</t>
  </si>
  <si>
    <t>Z Corp</t>
  </si>
  <si>
    <t>ZPrinter 151 Gypsum + Binder</t>
  </si>
  <si>
    <t>Burlington, MA, USA</t>
  </si>
  <si>
    <t>Powder(Plaster+vinyl+sulfate)+Binder(Glycerol+Preservative+Surfactant+water)</t>
  </si>
  <si>
    <t>PBF</t>
  </si>
  <si>
    <t>http://ytec3d.com/wp-content/uploads/2014/08/zp130.pdf</t>
  </si>
  <si>
    <t>https://www.duncan-parnell.com/visijet-pxl-clear-binder-cartridge</t>
  </si>
  <si>
    <t>* assuming 4:1 powder to binder ratio</t>
  </si>
  <si>
    <t>ZPrinter 151 Gypsum treated with Epsom Salt</t>
  </si>
  <si>
    <t>as above + Epsom salt</t>
  </si>
  <si>
    <t>ZPrinter 151 Gypsum treated with Zbond</t>
  </si>
  <si>
    <t>~85D</t>
  </si>
  <si>
    <t>as above + Cyanoacrylate (Super glue)</t>
  </si>
  <si>
    <t>* assuming 4:1 powder to binder ratio with 5% infilatration of powder</t>
  </si>
  <si>
    <t>500mls CA amazon = 49 dollars</t>
  </si>
  <si>
    <t>ZPrinter Gypsum + Binder</t>
  </si>
  <si>
    <t>ZPrinter Gypsum + Binder + Cyanoacrylate</t>
  </si>
  <si>
    <t>500mls CA amazon = 49 dollars * assuming 4:1 powder to binder ratio with 5% penetration of powder</t>
  </si>
  <si>
    <t>* measured along the periphery where the superglue penetrated</t>
  </si>
  <si>
    <t>VC=vacuum cast</t>
  </si>
  <si>
    <t>SC=slush cast</t>
  </si>
  <si>
    <t>FDM=fused deposition modeling</t>
  </si>
  <si>
    <t>PBF=powder-bond fusion</t>
  </si>
  <si>
    <t>SLA=stereolithography</t>
  </si>
  <si>
    <t>SLS=selective laser sintering</t>
  </si>
  <si>
    <t>MJF=multi-jet fusion</t>
  </si>
  <si>
    <t>LFS=low force sintering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</si>
</sst>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&quot;$&quot;#,##0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0"/>
      <color rgb="FF666666"/>
      <name val="Arial"/>
      <family val="2"/>
    </font>
    <font>
      <u/>
      <sz val="10"/>
      <color theme="10"/>
      <name val="Arial"/>
      <family val="2"/>
    </font>
    <font>
      <sz val="12"/>
      <color theme="2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3"/>
      <name val="Calibri"/>
      <family val="2"/>
      <scheme val="minor"/>
    </font>
    <font>
      <sz val="10"/>
      <color rgb="FFFF0000"/>
      <name val="Arial"/>
      <family val="2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0"/>
      <name val="Arial"/>
      <family val="2"/>
    </font>
    <font>
      <b/>
      <i/>
      <sz val="13"/>
      <color theme="3"/>
      <name val="Calibri"/>
      <family val="2"/>
      <scheme val="minor"/>
    </font>
    <font>
      <i/>
      <sz val="10"/>
      <name val="Arial"/>
      <family val="2"/>
    </font>
    <font>
      <i/>
      <sz val="12"/>
      <color rgb="FF9C5700"/>
      <name val="Calibri"/>
      <family val="2"/>
      <scheme val="minor"/>
    </font>
    <font>
      <i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3"/>
      <name val="Calibri"/>
      <family val="2"/>
      <scheme val="minor"/>
    </font>
    <font>
      <sz val="13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8" fillId="2" borderId="0" applyNumberFormat="0" applyBorder="0" applyAlignment="0" applyProtection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 applyAlignment="1"/>
    <xf numFmtId="0" fontId="5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/>
    <xf numFmtId="164" fontId="1" fillId="0" borderId="0" xfId="0" applyNumberFormat="1" applyFont="1" applyFill="1" applyAlignme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4" fillId="0" borderId="0" xfId="0" applyFont="1" applyAlignment="1"/>
    <xf numFmtId="0" fontId="0" fillId="0" borderId="0" xfId="0" applyFont="1" applyFill="1" applyAlignment="1"/>
    <xf numFmtId="0" fontId="0" fillId="0" borderId="0" xfId="0" applyFill="1"/>
    <xf numFmtId="0" fontId="4" fillId="0" borderId="0" xfId="0" applyFont="1" applyFill="1"/>
    <xf numFmtId="0" fontId="3" fillId="0" borderId="0" xfId="1" applyFill="1" applyAlignment="1"/>
    <xf numFmtId="0" fontId="5" fillId="0" borderId="0" xfId="0" applyFont="1" applyFill="1"/>
    <xf numFmtId="0" fontId="13" fillId="0" borderId="0" xfId="3" applyFont="1" applyFill="1" applyAlignment="1"/>
    <xf numFmtId="0" fontId="12" fillId="0" borderId="0" xfId="0" applyFont="1" applyAlignment="1">
      <alignment horizontal="center"/>
    </xf>
    <xf numFmtId="164" fontId="8" fillId="0" borderId="0" xfId="3" applyNumberFormat="1" applyFill="1" applyAlignment="1"/>
    <xf numFmtId="165" fontId="14" fillId="0" borderId="0" xfId="0" applyNumberFormat="1" applyFont="1" applyFill="1"/>
    <xf numFmtId="165" fontId="4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/>
    <xf numFmtId="0" fontId="6" fillId="0" borderId="1" xfId="2" applyFill="1" applyAlignment="1">
      <alignment horizontal="center" vertical="center" wrapText="1"/>
    </xf>
    <xf numFmtId="0" fontId="6" fillId="0" borderId="1" xfId="2" applyFont="1" applyFill="1" applyAlignment="1">
      <alignment horizontal="center" vertical="center" wrapText="1"/>
    </xf>
    <xf numFmtId="0" fontId="11" fillId="0" borderId="1" xfId="2" applyFont="1" applyFill="1" applyAlignment="1">
      <alignment horizontal="center" vertical="center" wrapText="1"/>
    </xf>
    <xf numFmtId="164" fontId="17" fillId="0" borderId="1" xfId="2" applyNumberFormat="1" applyFont="1" applyFill="1" applyAlignment="1">
      <alignment horizontal="center" vertical="center" wrapText="1"/>
    </xf>
    <xf numFmtId="0" fontId="6" fillId="0" borderId="1" xfId="2" applyFill="1" applyAlignment="1">
      <alignment horizontal="center" vertical="center"/>
    </xf>
    <xf numFmtId="0" fontId="6" fillId="0" borderId="1" xfId="2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1" applyFont="1" applyFill="1" applyBorder="1" applyAlignmen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 wrapText="1"/>
    </xf>
    <xf numFmtId="0" fontId="18" fillId="0" borderId="0" xfId="2" applyFont="1" applyFill="1" applyBorder="1" applyAlignment="1">
      <alignment horizontal="center" wrapText="1"/>
    </xf>
    <xf numFmtId="0" fontId="18" fillId="0" borderId="0" xfId="2" applyFont="1" applyFill="1" applyBorder="1" applyAlignment="1">
      <alignment horizontal="right" wrapText="1"/>
    </xf>
    <xf numFmtId="0" fontId="18" fillId="0" borderId="0" xfId="2" applyFont="1" applyFill="1" applyBorder="1" applyAlignment="1">
      <alignment wrapText="1"/>
    </xf>
    <xf numFmtId="0" fontId="18" fillId="0" borderId="2" xfId="2" applyFont="1" applyFill="1" applyBorder="1" applyAlignment="1">
      <alignment horizontal="center" wrapText="1"/>
    </xf>
    <xf numFmtId="0" fontId="18" fillId="0" borderId="2" xfId="2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6" fontId="18" fillId="0" borderId="2" xfId="2" applyNumberFormat="1" applyFont="1" applyFill="1" applyBorder="1" applyAlignment="1">
      <alignment horizontal="center" wrapText="1"/>
    </xf>
    <xf numFmtId="166" fontId="18" fillId="0" borderId="0" xfId="2" applyNumberFormat="1" applyFont="1" applyFill="1" applyBorder="1" applyAlignment="1">
      <alignment horizontal="right" wrapText="1"/>
    </xf>
    <xf numFmtId="166" fontId="1" fillId="0" borderId="0" xfId="0" applyNumberFormat="1" applyFont="1" applyFill="1" applyAlignment="1">
      <alignment horizontal="right"/>
    </xf>
    <xf numFmtId="0" fontId="1" fillId="0" borderId="0" xfId="0" applyFont="1" applyFill="1" applyAlignment="1" applyProtection="1">
      <protection locked="0"/>
    </xf>
    <xf numFmtId="165" fontId="1" fillId="0" borderId="0" xfId="0" applyNumberFormat="1" applyFont="1" applyFill="1" applyAlignment="1" applyProtection="1">
      <protection locked="0"/>
    </xf>
    <xf numFmtId="164" fontId="1" fillId="0" borderId="0" xfId="0" applyNumberFormat="1" applyFont="1" applyFill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Fill="1" applyAlignment="1" applyProtection="1">
      <protection locked="0"/>
    </xf>
    <xf numFmtId="0" fontId="18" fillId="0" borderId="2" xfId="2" applyFont="1" applyFill="1" applyBorder="1" applyAlignment="1" applyProtection="1">
      <alignment horizontal="center" wrapText="1"/>
      <protection locked="0"/>
    </xf>
    <xf numFmtId="1" fontId="18" fillId="0" borderId="2" xfId="2" applyNumberFormat="1" applyFont="1" applyFill="1" applyBorder="1" applyAlignment="1" applyProtection="1">
      <alignment horizontal="center" wrapText="1"/>
      <protection locked="0"/>
    </xf>
    <xf numFmtId="1" fontId="1" fillId="0" borderId="0" xfId="0" applyNumberFormat="1" applyFont="1" applyFill="1" applyAlignment="1"/>
    <xf numFmtId="1" fontId="1" fillId="0" borderId="0" xfId="0" applyNumberFormat="1" applyFont="1" applyFill="1" applyAlignment="1">
      <alignment horizontal="right"/>
    </xf>
    <xf numFmtId="0" fontId="18" fillId="0" borderId="3" xfId="2" applyFont="1" applyFill="1" applyBorder="1" applyAlignment="1" applyProtection="1">
      <alignment horizontal="center" wrapText="1"/>
      <protection locked="0"/>
    </xf>
    <xf numFmtId="1" fontId="18" fillId="0" borderId="3" xfId="2" applyNumberFormat="1" applyFont="1" applyFill="1" applyBorder="1" applyAlignment="1" applyProtection="1">
      <alignment horizontal="center" wrapText="1"/>
      <protection locked="0"/>
    </xf>
    <xf numFmtId="0" fontId="1" fillId="0" borderId="3" xfId="0" applyFont="1" applyFill="1" applyBorder="1" applyAlignment="1">
      <alignment horizontal="center"/>
    </xf>
    <xf numFmtId="164" fontId="18" fillId="0" borderId="3" xfId="2" applyNumberFormat="1" applyFont="1" applyFill="1" applyBorder="1" applyAlignment="1" applyProtection="1">
      <alignment horizontal="center" wrapText="1"/>
      <protection locked="0"/>
    </xf>
    <xf numFmtId="164" fontId="18" fillId="0" borderId="2" xfId="2" applyNumberFormat="1" applyFont="1" applyFill="1" applyBorder="1" applyAlignment="1" applyProtection="1">
      <alignment horizontal="center" wrapText="1"/>
      <protection locked="0"/>
    </xf>
  </cellXfs>
  <cellStyles count="4">
    <cellStyle name="Heading 2" xfId="2" builtinId="1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o.studiofathom.com/l/137771/2018-10-01/2hgwp8/137771/88633/FATHOM_SLS_Datasheet_2015.pdf" TargetMode="External"/><Relationship Id="rId21" Type="http://schemas.openxmlformats.org/officeDocument/2006/relationships/hyperlink" Target="https://www.sunpe.com/Uploads/download/SuNPe%20PROTOTYPE%20(Heicast%20PU8400).pdf" TargetMode="External"/><Relationship Id="rId42" Type="http://schemas.openxmlformats.org/officeDocument/2006/relationships/hyperlink" Target="https://www.3dprod.com/wp-content/uploads/2016/11/materiaux_multijet.pdf" TargetMode="External"/><Relationship Id="rId47" Type="http://schemas.openxmlformats.org/officeDocument/2006/relationships/hyperlink" Target="https://www.3dprod.com/wp-content/uploads/2016/11/materiaux_multijet.pdf" TargetMode="External"/><Relationship Id="rId63" Type="http://schemas.openxmlformats.org/officeDocument/2006/relationships/hyperlink" Target="https://www.sunnuclear.com/solutions/patientqa/arccheck3dvh" TargetMode="External"/><Relationship Id="rId68" Type="http://schemas.openxmlformats.org/officeDocument/2006/relationships/hyperlink" Target="https://ultimaker.com/download/74972/UM180821%20TDS%20ABS%20RB%20V12.pdf" TargetMode="External"/><Relationship Id="rId16" Type="http://schemas.openxmlformats.org/officeDocument/2006/relationships/hyperlink" Target="https://www.sunpe.com/Uploads/download/SuNPe%20PROTOTYPE%20(Heicast%20PU8400).pdf" TargetMode="External"/><Relationship Id="rId11" Type="http://schemas.openxmlformats.org/officeDocument/2006/relationships/hyperlink" Target="https://www.smooth-on.com/tb/files/BODY_DOUBLE.pdf" TargetMode="External"/><Relationship Id="rId24" Type="http://schemas.openxmlformats.org/officeDocument/2006/relationships/hyperlink" Target="https://www.sunpe.com/Uploads/download/SuNPe%20PROTOTYPE%20(Heicast%20PU8150).pdf" TargetMode="External"/><Relationship Id="rId32" Type="http://schemas.openxmlformats.org/officeDocument/2006/relationships/hyperlink" Target="http://usglobalimages.stratasys.com/Main/Files/Material_Spec_Sheets/MSS_PJ_PJMaterialsDataSheet.pdf?v=635785205440671440" TargetMode="External"/><Relationship Id="rId37" Type="http://schemas.openxmlformats.org/officeDocument/2006/relationships/hyperlink" Target="http://usglobalimages.stratasys.com/Main/Files/Material_Spec_Sheets/MSS_PJ_PJMaterialsDataSheet.pdf?v=635785205440671440" TargetMode="External"/><Relationship Id="rId40" Type="http://schemas.openxmlformats.org/officeDocument/2006/relationships/hyperlink" Target="https://www.3dprod.com/wp-content/uploads/2016/11/materiaux_multijet.pdf" TargetMode="External"/><Relationship Id="rId45" Type="http://schemas.openxmlformats.org/officeDocument/2006/relationships/hyperlink" Target="https://www.3dprod.com/wp-content/uploads/2016/11/materiaux_multijet.pdf" TargetMode="External"/><Relationship Id="rId53" Type="http://schemas.openxmlformats.org/officeDocument/2006/relationships/hyperlink" Target="http://www.esun3d.net/products/83.html" TargetMode="External"/><Relationship Id="rId58" Type="http://schemas.openxmlformats.org/officeDocument/2006/relationships/hyperlink" Target="http://www.esun3d.net/products/135.html" TargetMode="External"/><Relationship Id="rId66" Type="http://schemas.openxmlformats.org/officeDocument/2006/relationships/hyperlink" Target="https://www.sunnuclear.com/solutions/patientqa/arccheck3dvh" TargetMode="External"/><Relationship Id="rId74" Type="http://schemas.openxmlformats.org/officeDocument/2006/relationships/hyperlink" Target="http://ytec3d.com/wp-content/uploads/2014/08/zp130.pdf" TargetMode="External"/><Relationship Id="rId79" Type="http://schemas.openxmlformats.org/officeDocument/2006/relationships/comments" Target="../comments1.xml"/><Relationship Id="rId5" Type="http://schemas.openxmlformats.org/officeDocument/2006/relationships/hyperlink" Target="https://www.smooth-on.com/tb/files/DRAGON_SKIN_FX_PRO_TB.pdf" TargetMode="External"/><Relationship Id="rId61" Type="http://schemas.openxmlformats.org/officeDocument/2006/relationships/hyperlink" Target="http://www.esun3d.net/products/135.html" TargetMode="External"/><Relationship Id="rId19" Type="http://schemas.openxmlformats.org/officeDocument/2006/relationships/hyperlink" Target="https://www.sunpe.com/Uploads/download/SuNPe%20PROTOTYPE%20(Heicast%20PU8400).pdf" TargetMode="External"/><Relationship Id="rId14" Type="http://schemas.openxmlformats.org/officeDocument/2006/relationships/hyperlink" Target="https://www.duncan-parnell.com/visijet-pxl-clear-binder-cartridge" TargetMode="External"/><Relationship Id="rId22" Type="http://schemas.openxmlformats.org/officeDocument/2006/relationships/hyperlink" Target="https://www.sunpe.com/Uploads/download/SuNPe%20PROTOTYPE%20(Heicast%20PU8400).pdf" TargetMode="External"/><Relationship Id="rId27" Type="http://schemas.openxmlformats.org/officeDocument/2006/relationships/hyperlink" Target="https://formlabs-media.formlabs.com/datasheets/Dental_LT_Clear_Technical.pdf" TargetMode="External"/><Relationship Id="rId30" Type="http://schemas.openxmlformats.org/officeDocument/2006/relationships/hyperlink" Target="http://www.instamorph.com/wp-content/uploads/InstaMorph-MSDS-2015.pdf" TargetMode="External"/><Relationship Id="rId35" Type="http://schemas.openxmlformats.org/officeDocument/2006/relationships/hyperlink" Target="http://usglobalimages.stratasys.com/Main/Files/Material_Spec_Sheets/MSS_PJ_PJMaterialsDataSheet.pdf?v=635785205440671440" TargetMode="External"/><Relationship Id="rId43" Type="http://schemas.openxmlformats.org/officeDocument/2006/relationships/hyperlink" Target="https://www.3dprod.com/wp-content/uploads/2016/11/materiaux_multijet.pdf" TargetMode="External"/><Relationship Id="rId48" Type="http://schemas.openxmlformats.org/officeDocument/2006/relationships/hyperlink" Target="https://www.3dprod.com/wp-content/uploads/2016/11/materiaux_multijet.pdf" TargetMode="External"/><Relationship Id="rId56" Type="http://schemas.openxmlformats.org/officeDocument/2006/relationships/hyperlink" Target="http://www.esun3d.net/products/83.html" TargetMode="External"/><Relationship Id="rId64" Type="http://schemas.openxmlformats.org/officeDocument/2006/relationships/hyperlink" Target="https://www.sunnuclear.com/solutions/patientqa/arccheck3dvh" TargetMode="External"/><Relationship Id="rId69" Type="http://schemas.openxmlformats.org/officeDocument/2006/relationships/hyperlink" Target="https://ultimaker.com/download/74970/UM180821%20TDS%20PLA%20RB%20V11.pdf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smooth-on.com/tb/files/Mold_Max_Series_TB.pdf" TargetMode="External"/><Relationship Id="rId51" Type="http://schemas.openxmlformats.org/officeDocument/2006/relationships/hyperlink" Target="http://www.esun3d.net/products/83.html" TargetMode="External"/><Relationship Id="rId72" Type="http://schemas.openxmlformats.org/officeDocument/2006/relationships/hyperlink" Target="http://taulman3d.com/specifications.html" TargetMode="External"/><Relationship Id="rId3" Type="http://schemas.openxmlformats.org/officeDocument/2006/relationships/hyperlink" Target="https://www.smooth-on.com/tb/files/ECOFLEX_SERIES_TB.pdf" TargetMode="External"/><Relationship Id="rId12" Type="http://schemas.openxmlformats.org/officeDocument/2006/relationships/hyperlink" Target="https://www.smooth-on.com/tb/files/Feather_Lite.pdf" TargetMode="External"/><Relationship Id="rId17" Type="http://schemas.openxmlformats.org/officeDocument/2006/relationships/hyperlink" Target="https://www.sunpe.com/Uploads/download/SuNPe%20PROTOTYPE%20(Heicast%20PU8400).pdf" TargetMode="External"/><Relationship Id="rId25" Type="http://schemas.openxmlformats.org/officeDocument/2006/relationships/hyperlink" Target="http://www.sunpe.com/Uploads/download/SuNPe%20PROTOTYPE%20(Axson%20TDS%20UP%205690).pdf" TargetMode="External"/><Relationship Id="rId33" Type="http://schemas.openxmlformats.org/officeDocument/2006/relationships/hyperlink" Target="http://usglobalimages.stratasys.com/Main/Files/Material_Spec_Sheets/MSS_PJ_PJMaterialsDataSheet.pdf?v=635785205440671440" TargetMode="External"/><Relationship Id="rId38" Type="http://schemas.openxmlformats.org/officeDocument/2006/relationships/hyperlink" Target="http://usglobalimages.stratasys.com/Main/Files/Material_Spec_Sheets/MSS_PJ_PJMaterialsDataSheet.pdf?v=635785205440671440" TargetMode="External"/><Relationship Id="rId46" Type="http://schemas.openxmlformats.org/officeDocument/2006/relationships/hyperlink" Target="https://www.3dprod.com/wp-content/uploads/2016/11/materiaux_multijet.pdf" TargetMode="External"/><Relationship Id="rId59" Type="http://schemas.openxmlformats.org/officeDocument/2006/relationships/hyperlink" Target="http://www.esun3d.net/products/135.html" TargetMode="External"/><Relationship Id="rId67" Type="http://schemas.openxmlformats.org/officeDocument/2006/relationships/hyperlink" Target="https://www.sunnuclear.com/solutions/patientqa/arccheck3dvh" TargetMode="External"/><Relationship Id="rId20" Type="http://schemas.openxmlformats.org/officeDocument/2006/relationships/hyperlink" Target="https://www.sunpe.com/Uploads/download/SuNPe%20PROTOTYPE%20(Heicast%20PU8400).pdf" TargetMode="External"/><Relationship Id="rId41" Type="http://schemas.openxmlformats.org/officeDocument/2006/relationships/hyperlink" Target="https://www.3dprod.com/wp-content/uploads/2016/11/materiaux_multijet.pdf" TargetMode="External"/><Relationship Id="rId54" Type="http://schemas.openxmlformats.org/officeDocument/2006/relationships/hyperlink" Target="http://www.esun3d.net/products/83.html" TargetMode="External"/><Relationship Id="rId62" Type="http://schemas.openxmlformats.org/officeDocument/2006/relationships/hyperlink" Target="http://www.esun3d.net/products/135.html" TargetMode="External"/><Relationship Id="rId70" Type="http://schemas.openxmlformats.org/officeDocument/2006/relationships/hyperlink" Target="https://ultimaker.com/download/74970/UM180821%20TDS%20PLA%20RB%20V11.pdf" TargetMode="External"/><Relationship Id="rId75" Type="http://schemas.openxmlformats.org/officeDocument/2006/relationships/hyperlink" Target="http://ytec3d.com/wp-content/uploads/2014/08/zp130.pdf" TargetMode="External"/><Relationship Id="rId1" Type="http://schemas.openxmlformats.org/officeDocument/2006/relationships/hyperlink" Target="https://www.smooth-on.com/tb/files/ECOFLEX_SERIES_TB.pdf" TargetMode="External"/><Relationship Id="rId6" Type="http://schemas.openxmlformats.org/officeDocument/2006/relationships/hyperlink" Target="https://www.smooth-on.com/tb/files/DRAGON_SKIN_SERIES_TB.pdf" TargetMode="External"/><Relationship Id="rId15" Type="http://schemas.openxmlformats.org/officeDocument/2006/relationships/hyperlink" Target="https://www.duncan-parnell.com/visijet-pxl-clear-binder-cartridge" TargetMode="External"/><Relationship Id="rId23" Type="http://schemas.openxmlformats.org/officeDocument/2006/relationships/hyperlink" Target="https://www.sunpe.com/Uploads/download/SuNPe%20PROTOTYPE%20(Heicast%20PU8400).pdf" TargetMode="External"/><Relationship Id="rId28" Type="http://schemas.openxmlformats.org/officeDocument/2006/relationships/hyperlink" Target="https://formlabs-media.formlabs.com/datasheets/Clear_Resin_Technical.pdf" TargetMode="External"/><Relationship Id="rId36" Type="http://schemas.openxmlformats.org/officeDocument/2006/relationships/hyperlink" Target="http://usglobalimages.stratasys.com/Main/Files/Material_Spec_Sheets/MSS_PJ_PJMaterialsDataSheet.pdf?v=635785205440671440" TargetMode="External"/><Relationship Id="rId49" Type="http://schemas.openxmlformats.org/officeDocument/2006/relationships/hyperlink" Target="https://www.3dprod.com/wp-content/uploads/2016/11/materiaux_multijet.pdf" TargetMode="External"/><Relationship Id="rId57" Type="http://schemas.openxmlformats.org/officeDocument/2006/relationships/hyperlink" Target="http://www.esun3d.net/products/135.html" TargetMode="External"/><Relationship Id="rId10" Type="http://schemas.openxmlformats.org/officeDocument/2006/relationships/hyperlink" Target="https://www.smooth-on.com/tb/files/Mold_Max_Series_TB.pdf" TargetMode="External"/><Relationship Id="rId31" Type="http://schemas.openxmlformats.org/officeDocument/2006/relationships/hyperlink" Target="http://usglobalimages.stratasys.com/Main/Files/Material_Spec_Sheets/MSS_PJ_PJMaterialsDataSheet.pdf?v=635785205440671440" TargetMode="External"/><Relationship Id="rId44" Type="http://schemas.openxmlformats.org/officeDocument/2006/relationships/hyperlink" Target="https://www.3dprod.com/wp-content/uploads/2016/11/materiaux_multijet.pdf" TargetMode="External"/><Relationship Id="rId52" Type="http://schemas.openxmlformats.org/officeDocument/2006/relationships/hyperlink" Target="http://www.esun3d.net/products/83.html" TargetMode="External"/><Relationship Id="rId60" Type="http://schemas.openxmlformats.org/officeDocument/2006/relationships/hyperlink" Target="http://www.esun3d.net/products/135.html" TargetMode="External"/><Relationship Id="rId65" Type="http://schemas.openxmlformats.org/officeDocument/2006/relationships/hyperlink" Target="https://www.sunnuclear.com/solutions/patientqa/arccheck3dvh" TargetMode="External"/><Relationship Id="rId73" Type="http://schemas.openxmlformats.org/officeDocument/2006/relationships/hyperlink" Target="https://www.duncan-parnell.com/visijet-pxl-clear-binder-cartridge" TargetMode="External"/><Relationship Id="rId78" Type="http://schemas.openxmlformats.org/officeDocument/2006/relationships/vmlDrawing" Target="../drawings/vmlDrawing1.vml"/><Relationship Id="rId4" Type="http://schemas.openxmlformats.org/officeDocument/2006/relationships/hyperlink" Target="https://www.smooth-on.com/tb/files/ECOFLEX_SERIES_TB.pdf" TargetMode="External"/><Relationship Id="rId9" Type="http://schemas.openxmlformats.org/officeDocument/2006/relationships/hyperlink" Target="https://www.smooth-on.com/tb/files/Mold_Max_Series_TB.pdf" TargetMode="External"/><Relationship Id="rId13" Type="http://schemas.openxmlformats.org/officeDocument/2006/relationships/hyperlink" Target="https://www.consumercrafts.com/store/details/catalog/decor-candle-and-soap-making/1162-47?dssagcrid=lid=92700038490084894&amp;ds_s_kwgid=58700004583139204&amp;ds_s_inventory_feed_id=97700000002797437&amp;gclid=Cj0KCQiA-JXiBRCpARIsAGqF8wUH8OJ_A_bObzFScGYpsdeq3pKplkEr-gkWPcpw-BzMvNF5M9LXlMkaAvT7EALw_wcB&amp;gclsrc=aw.ds" TargetMode="External"/><Relationship Id="rId18" Type="http://schemas.openxmlformats.org/officeDocument/2006/relationships/hyperlink" Target="https://www.sunpe.com/Uploads/download/SuNPe%20PROTOTYPE%20(Heicast%20PU8400).pdf" TargetMode="External"/><Relationship Id="rId39" Type="http://schemas.openxmlformats.org/officeDocument/2006/relationships/hyperlink" Target="https://www.3dprod.com/wp-content/uploads/2016/11/materiaux_multijet.pdf" TargetMode="External"/><Relationship Id="rId34" Type="http://schemas.openxmlformats.org/officeDocument/2006/relationships/hyperlink" Target="http://usglobalimages.stratasys.com/Main/Files/Material_Spec_Sheets/MSS_PJ_PJMaterialsDataSheet.pdf?v=635785205440671440" TargetMode="External"/><Relationship Id="rId50" Type="http://schemas.openxmlformats.org/officeDocument/2006/relationships/hyperlink" Target="https://www.3dprod.com/wp-content/uploads/2016/11/materiaux_multijet.pdf" TargetMode="External"/><Relationship Id="rId55" Type="http://schemas.openxmlformats.org/officeDocument/2006/relationships/hyperlink" Target="http://www.esun3d.net/products/83.html" TargetMode="External"/><Relationship Id="rId76" Type="http://schemas.openxmlformats.org/officeDocument/2006/relationships/hyperlink" Target="http://ytec3d.com/wp-content/uploads/2014/08/zp130.pdf" TargetMode="External"/><Relationship Id="rId7" Type="http://schemas.openxmlformats.org/officeDocument/2006/relationships/hyperlink" Target="https://www.smooth-on.com/tb/files/DRAGON_SKIN_SERIES_TB.pdf" TargetMode="External"/><Relationship Id="rId71" Type="http://schemas.openxmlformats.org/officeDocument/2006/relationships/hyperlink" Target="https://ultimaker.com/download/74970/UM180821%20TDS%20PLA%20RB%20V11.pdf" TargetMode="External"/><Relationship Id="rId2" Type="http://schemas.openxmlformats.org/officeDocument/2006/relationships/hyperlink" Target="https://www.smooth-on.com/tb/files/ECOFLEX_SERIES_TB.pdf" TargetMode="External"/><Relationship Id="rId29" Type="http://schemas.openxmlformats.org/officeDocument/2006/relationships/hyperlink" Target="https://formlabs-media.formlabs.com/datasheets/Durable_Resin_Technic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B793-C2C7-2347-A366-322BFF8BACED}">
  <sheetPr>
    <outlinePr summaryBelow="0" summaryRight="0"/>
  </sheetPr>
  <dimension ref="A1:AD1030"/>
  <sheetViews>
    <sheetView tabSelected="1" zoomScale="106" zoomScaleNormal="91" workbookViewId="0">
      <pane ySplit="1" topLeftCell="A2" activePane="bottomLeft" state="frozen"/>
      <selection pane="bottomLeft" activeCell="J112" sqref="J112"/>
    </sheetView>
  </sheetViews>
  <sheetFormatPr baseColWidth="10" defaultColWidth="14.5" defaultRowHeight="13" x14ac:dyDescent="0.15"/>
  <cols>
    <col min="1" max="1" width="17.1640625" customWidth="1"/>
    <col min="2" max="2" width="22.83203125" customWidth="1"/>
    <col min="3" max="3" width="31.1640625" customWidth="1"/>
    <col min="4" max="4" width="27" hidden="1" customWidth="1"/>
    <col min="5" max="5" width="43.33203125" hidden="1" customWidth="1"/>
    <col min="6" max="6" width="22.83203125" customWidth="1"/>
    <col min="7" max="7" width="19.33203125" customWidth="1"/>
    <col min="8" max="8" width="7.6640625" hidden="1" customWidth="1"/>
    <col min="9" max="9" width="16.5" style="4" customWidth="1"/>
    <col min="10" max="10" width="10.5" customWidth="1"/>
    <col min="11" max="11" width="8.33203125" hidden="1" customWidth="1"/>
    <col min="12" max="12" width="10.5" style="11" customWidth="1"/>
    <col min="13" max="13" width="6.5" style="11" customWidth="1"/>
    <col min="14" max="20" width="6.5" customWidth="1"/>
    <col min="21" max="22" width="12.6640625" customWidth="1"/>
    <col min="23" max="23" width="12.1640625" style="3" customWidth="1"/>
    <col min="24" max="24" width="63.83203125" customWidth="1"/>
  </cols>
  <sheetData>
    <row r="1" spans="1:30" s="29" customFormat="1" ht="73" thickBo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4" t="s">
        <v>9</v>
      </c>
      <c r="K1" s="24" t="s">
        <v>10</v>
      </c>
      <c r="L1" s="26" t="s">
        <v>11</v>
      </c>
      <c r="M1" s="26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7" t="s">
        <v>22</v>
      </c>
      <c r="X1" s="24" t="s">
        <v>23</v>
      </c>
      <c r="Y1" s="28" t="s">
        <v>24</v>
      </c>
      <c r="Z1" s="28"/>
      <c r="AA1" s="28"/>
      <c r="AB1" s="28"/>
      <c r="AC1" s="28"/>
      <c r="AD1" s="28"/>
    </row>
    <row r="2" spans="1:30" ht="14" customHeight="1" thickTop="1" x14ac:dyDescent="0.2">
      <c r="A2" s="6" t="s">
        <v>25</v>
      </c>
      <c r="B2" s="6" t="s">
        <v>25</v>
      </c>
      <c r="C2" s="16" t="s">
        <v>26</v>
      </c>
      <c r="D2" s="16" t="s">
        <v>26</v>
      </c>
      <c r="E2" s="16" t="str">
        <f>B2&amp;" "&amp;D2</f>
        <v>Axson-Technologies PX223HT</v>
      </c>
      <c r="F2" s="6" t="s">
        <v>27</v>
      </c>
      <c r="G2" s="16" t="s">
        <v>28</v>
      </c>
      <c r="H2" s="12"/>
      <c r="I2" s="7" t="s">
        <v>29</v>
      </c>
      <c r="J2" s="7" t="s">
        <v>30</v>
      </c>
      <c r="K2" s="6" t="s">
        <v>31</v>
      </c>
      <c r="L2" s="17" t="s">
        <v>32</v>
      </c>
      <c r="M2" s="20">
        <v>176.4375</v>
      </c>
      <c r="N2" s="21">
        <v>3.3632819999999999</v>
      </c>
      <c r="O2" s="22">
        <v>185.11599699999999</v>
      </c>
      <c r="P2" s="21">
        <v>5.6391070000000001</v>
      </c>
      <c r="Q2" s="22">
        <v>183.67944299999999</v>
      </c>
      <c r="R2" s="21">
        <v>3.9295939999999998</v>
      </c>
      <c r="S2" s="22">
        <v>214.80635100000001</v>
      </c>
      <c r="T2" s="21">
        <v>5.4384050000000004</v>
      </c>
      <c r="U2" s="14" t="s">
        <v>33</v>
      </c>
      <c r="V2" s="14" t="s">
        <v>34</v>
      </c>
      <c r="W2" s="19"/>
      <c r="X2" s="12" t="s">
        <v>35</v>
      </c>
      <c r="Y2" s="12"/>
      <c r="Z2" s="12"/>
      <c r="AA2" s="12"/>
      <c r="AB2" s="12"/>
      <c r="AC2" s="12"/>
      <c r="AD2" s="12"/>
    </row>
    <row r="3" spans="1:30" ht="13" customHeight="1" x14ac:dyDescent="0.2">
      <c r="A3" s="6" t="s">
        <v>25</v>
      </c>
      <c r="B3" s="6" t="s">
        <v>25</v>
      </c>
      <c r="C3" s="13" t="s">
        <v>36</v>
      </c>
      <c r="D3" s="13" t="s">
        <v>36</v>
      </c>
      <c r="E3" s="16" t="str">
        <f t="shared" ref="E3:E66" si="0">B3&amp;" "&amp;D3</f>
        <v>Axson-Technologies PX522HT</v>
      </c>
      <c r="F3" s="6" t="s">
        <v>27</v>
      </c>
      <c r="G3" s="16" t="s">
        <v>37</v>
      </c>
      <c r="H3" s="12"/>
      <c r="I3" s="7" t="s">
        <v>38</v>
      </c>
      <c r="J3" s="7" t="s">
        <v>39</v>
      </c>
      <c r="K3" s="6" t="s">
        <v>31</v>
      </c>
      <c r="L3" s="17" t="s">
        <v>32</v>
      </c>
      <c r="M3" s="20">
        <v>70.221939000000006</v>
      </c>
      <c r="N3" s="21">
        <v>8.0150900000000007</v>
      </c>
      <c r="O3" s="22">
        <v>54.102679999999999</v>
      </c>
      <c r="P3" s="21">
        <v>14.064374000000001</v>
      </c>
      <c r="Q3" s="22">
        <v>61.906886999999998</v>
      </c>
      <c r="R3" s="21">
        <v>10.832727999999999</v>
      </c>
      <c r="S3" s="22">
        <v>37.178570000000001</v>
      </c>
      <c r="T3" s="21">
        <v>15.859909</v>
      </c>
      <c r="U3" s="14" t="s">
        <v>33</v>
      </c>
      <c r="V3" s="14" t="s">
        <v>34</v>
      </c>
      <c r="W3" s="19"/>
      <c r="X3" s="12" t="s">
        <v>40</v>
      </c>
      <c r="Y3" s="12"/>
      <c r="Z3" s="12"/>
      <c r="AA3" s="12"/>
      <c r="AB3" s="12"/>
      <c r="AC3" s="12"/>
      <c r="AD3" s="12"/>
    </row>
    <row r="4" spans="1:30" ht="13" customHeight="1" x14ac:dyDescent="0.2">
      <c r="A4" s="6" t="s">
        <v>25</v>
      </c>
      <c r="B4" s="6" t="s">
        <v>25</v>
      </c>
      <c r="C4" s="16" t="s">
        <v>41</v>
      </c>
      <c r="D4" s="16" t="s">
        <v>41</v>
      </c>
      <c r="E4" s="16" t="str">
        <f t="shared" si="0"/>
        <v>Axson-Technologies UP5690</v>
      </c>
      <c r="F4" s="6" t="s">
        <v>27</v>
      </c>
      <c r="G4" s="16" t="s">
        <v>42</v>
      </c>
      <c r="H4" s="12"/>
      <c r="I4" s="7" t="s">
        <v>29</v>
      </c>
      <c r="J4" s="7" t="s">
        <v>30</v>
      </c>
      <c r="K4" s="6" t="s">
        <v>31</v>
      </c>
      <c r="L4" s="17" t="s">
        <v>32</v>
      </c>
      <c r="M4" s="20">
        <v>104.77417</v>
      </c>
      <c r="N4" s="21">
        <v>9.6814680000000006</v>
      </c>
      <c r="O4" s="22">
        <v>111.731667</v>
      </c>
      <c r="P4" s="21">
        <v>8.7412259999999993</v>
      </c>
      <c r="Q4" s="22">
        <v>100.428337</v>
      </c>
      <c r="R4" s="21">
        <v>11.767405999999999</v>
      </c>
      <c r="S4" s="22">
        <v>95.187079999999995</v>
      </c>
      <c r="T4" s="21">
        <v>8.9960989999999992</v>
      </c>
      <c r="U4" s="14" t="s">
        <v>33</v>
      </c>
      <c r="V4" s="14" t="s">
        <v>34</v>
      </c>
      <c r="W4" s="19"/>
      <c r="X4" s="15" t="s">
        <v>43</v>
      </c>
      <c r="Y4" s="12"/>
      <c r="Z4" s="12"/>
      <c r="AA4" s="12"/>
      <c r="AB4" s="12"/>
      <c r="AC4" s="12"/>
      <c r="AD4" s="12"/>
    </row>
    <row r="5" spans="1:30" s="51" customFormat="1" x14ac:dyDescent="0.15">
      <c r="A5" s="47" t="s">
        <v>44</v>
      </c>
      <c r="B5" s="47" t="s">
        <v>44</v>
      </c>
      <c r="C5" s="47" t="s">
        <v>45</v>
      </c>
      <c r="D5" s="6" t="s">
        <v>45</v>
      </c>
      <c r="E5" s="16" t="str">
        <f t="shared" si="0"/>
        <v>Fathom SLS Black</v>
      </c>
      <c r="F5" s="47" t="s">
        <v>46</v>
      </c>
      <c r="G5" s="47" t="s">
        <v>47</v>
      </c>
      <c r="H5" s="6"/>
      <c r="I5" s="47" t="s">
        <v>48</v>
      </c>
      <c r="J5" s="47" t="s">
        <v>30</v>
      </c>
      <c r="K5" s="6" t="s">
        <v>49</v>
      </c>
      <c r="L5" s="47" t="s">
        <v>50</v>
      </c>
      <c r="M5" s="48">
        <v>-82.998954999999995</v>
      </c>
      <c r="N5" s="48">
        <v>7.5914339999999996</v>
      </c>
      <c r="O5" s="48">
        <v>-80.474997999999999</v>
      </c>
      <c r="P5" s="48">
        <v>6.924404</v>
      </c>
      <c r="Q5" s="48">
        <v>-81.672920000000005</v>
      </c>
      <c r="R5" s="48">
        <v>9.4904060000000001</v>
      </c>
      <c r="S5" s="48">
        <v>-98.878128000000004</v>
      </c>
      <c r="T5" s="48">
        <v>5.8858959999999998</v>
      </c>
      <c r="U5" s="47" t="s">
        <v>33</v>
      </c>
      <c r="V5" s="47" t="s">
        <v>34</v>
      </c>
      <c r="W5" s="49"/>
      <c r="X5" s="47" t="s">
        <v>51</v>
      </c>
      <c r="Y5" s="47"/>
      <c r="Z5" s="47"/>
      <c r="AA5" s="47"/>
      <c r="AB5" s="47"/>
      <c r="AC5" s="47"/>
      <c r="AD5" s="50"/>
    </row>
    <row r="6" spans="1:30" s="51" customFormat="1" x14ac:dyDescent="0.15">
      <c r="A6" s="47" t="s">
        <v>44</v>
      </c>
      <c r="B6" s="47" t="s">
        <v>44</v>
      </c>
      <c r="C6" s="47" t="s">
        <v>52</v>
      </c>
      <c r="D6" s="6" t="s">
        <v>52</v>
      </c>
      <c r="E6" s="16" t="str">
        <f t="shared" si="0"/>
        <v>Fathom SLS Blue</v>
      </c>
      <c r="F6" s="47" t="s">
        <v>46</v>
      </c>
      <c r="G6" s="47" t="s">
        <v>47</v>
      </c>
      <c r="H6" s="6"/>
      <c r="I6" s="47" t="s">
        <v>48</v>
      </c>
      <c r="J6" s="47" t="s">
        <v>53</v>
      </c>
      <c r="K6" s="6" t="s">
        <v>49</v>
      </c>
      <c r="L6" s="47" t="s">
        <v>50</v>
      </c>
      <c r="M6" s="48">
        <v>-77.444443000000007</v>
      </c>
      <c r="N6" s="48">
        <v>6.8824329999999998</v>
      </c>
      <c r="O6" s="48">
        <v>-80.966269999999994</v>
      </c>
      <c r="P6" s="48">
        <v>15.376526999999999</v>
      </c>
      <c r="Q6" s="48">
        <v>-90.294640000000001</v>
      </c>
      <c r="R6" s="48">
        <v>3.0151059999999998</v>
      </c>
      <c r="S6" s="48">
        <v>-99.531745999999998</v>
      </c>
      <c r="T6" s="48">
        <v>13.834792999999999</v>
      </c>
      <c r="U6" s="47" t="s">
        <v>33</v>
      </c>
      <c r="V6" s="47" t="s">
        <v>34</v>
      </c>
      <c r="W6" s="49"/>
      <c r="X6" s="47" t="s">
        <v>51</v>
      </c>
      <c r="Y6" s="47"/>
      <c r="Z6" s="47"/>
      <c r="AA6" s="47"/>
      <c r="AB6" s="47"/>
      <c r="AC6" s="47"/>
      <c r="AD6" s="50"/>
    </row>
    <row r="7" spans="1:30" s="51" customFormat="1" x14ac:dyDescent="0.15">
      <c r="A7" s="47" t="s">
        <v>44</v>
      </c>
      <c r="B7" s="47" t="s">
        <v>44</v>
      </c>
      <c r="C7" s="47" t="s">
        <v>54</v>
      </c>
      <c r="D7" s="6" t="s">
        <v>54</v>
      </c>
      <c r="E7" s="16" t="str">
        <f t="shared" si="0"/>
        <v>Fathom SLS Red</v>
      </c>
      <c r="F7" s="47" t="s">
        <v>46</v>
      </c>
      <c r="G7" s="47" t="s">
        <v>47</v>
      </c>
      <c r="H7" s="6"/>
      <c r="I7" s="47" t="s">
        <v>48</v>
      </c>
      <c r="J7" s="47" t="s">
        <v>55</v>
      </c>
      <c r="K7" s="6" t="s">
        <v>49</v>
      </c>
      <c r="L7" s="47" t="s">
        <v>50</v>
      </c>
      <c r="M7" s="48">
        <v>-87.249038999999996</v>
      </c>
      <c r="N7" s="48">
        <v>7.1338340000000002</v>
      </c>
      <c r="O7" s="48">
        <v>-97.465384999999998</v>
      </c>
      <c r="P7" s="48">
        <v>7.4372850000000001</v>
      </c>
      <c r="Q7" s="48">
        <v>-92.064423000000005</v>
      </c>
      <c r="R7" s="48">
        <v>3.8399179999999999</v>
      </c>
      <c r="S7" s="48">
        <v>-115.82403600000001</v>
      </c>
      <c r="T7" s="48">
        <v>7.6943440000000001</v>
      </c>
      <c r="U7" s="47" t="s">
        <v>33</v>
      </c>
      <c r="V7" s="47" t="s">
        <v>34</v>
      </c>
      <c r="W7" s="49"/>
      <c r="X7" s="47" t="s">
        <v>51</v>
      </c>
      <c r="Y7" s="47"/>
      <c r="Z7" s="47"/>
      <c r="AA7" s="47"/>
      <c r="AB7" s="47"/>
      <c r="AC7" s="47"/>
      <c r="AD7" s="50"/>
    </row>
    <row r="8" spans="1:30" s="51" customFormat="1" x14ac:dyDescent="0.15">
      <c r="A8" s="47" t="s">
        <v>44</v>
      </c>
      <c r="B8" s="47" t="s">
        <v>44</v>
      </c>
      <c r="C8" s="47" t="s">
        <v>56</v>
      </c>
      <c r="D8" s="6" t="s">
        <v>56</v>
      </c>
      <c r="E8" s="16" t="str">
        <f t="shared" si="0"/>
        <v>Fathom SLS Yellow</v>
      </c>
      <c r="F8" s="47" t="s">
        <v>46</v>
      </c>
      <c r="G8" s="47" t="s">
        <v>47</v>
      </c>
      <c r="H8" s="6"/>
      <c r="I8" s="47" t="s">
        <v>48</v>
      </c>
      <c r="J8" s="47" t="s">
        <v>57</v>
      </c>
      <c r="K8" s="6" t="s">
        <v>49</v>
      </c>
      <c r="L8" s="47" t="s">
        <v>50</v>
      </c>
      <c r="M8" s="48">
        <v>-89.039062000000001</v>
      </c>
      <c r="N8" s="48">
        <v>19.389688</v>
      </c>
      <c r="O8" s="48">
        <v>-91.53125</v>
      </c>
      <c r="P8" s="48">
        <v>10.430375</v>
      </c>
      <c r="Q8" s="48">
        <v>-95.725693000000007</v>
      </c>
      <c r="R8" s="48">
        <v>14.608687</v>
      </c>
      <c r="S8" s="48">
        <v>-110.479164</v>
      </c>
      <c r="T8" s="48">
        <v>10.965228</v>
      </c>
      <c r="U8" s="47" t="s">
        <v>33</v>
      </c>
      <c r="V8" s="47" t="s">
        <v>34</v>
      </c>
      <c r="W8" s="49"/>
      <c r="X8" s="47" t="s">
        <v>51</v>
      </c>
      <c r="Y8" s="47"/>
      <c r="Z8" s="47"/>
      <c r="AA8" s="47"/>
      <c r="AB8" s="47"/>
      <c r="AC8" s="47"/>
      <c r="AD8" s="50"/>
    </row>
    <row r="9" spans="1:30" ht="13" customHeight="1" x14ac:dyDescent="0.15">
      <c r="A9" s="6" t="s">
        <v>58</v>
      </c>
      <c r="B9" s="6" t="s">
        <v>58</v>
      </c>
      <c r="C9" s="6" t="s">
        <v>59</v>
      </c>
      <c r="D9" s="6" t="s">
        <v>30</v>
      </c>
      <c r="E9" s="16" t="str">
        <f t="shared" si="0"/>
        <v>Formlabs Inc. Black</v>
      </c>
      <c r="F9" s="6" t="s">
        <v>60</v>
      </c>
      <c r="G9" s="6" t="s">
        <v>61</v>
      </c>
      <c r="H9" s="6"/>
      <c r="I9" s="6" t="s">
        <v>62</v>
      </c>
      <c r="J9" s="6" t="s">
        <v>30</v>
      </c>
      <c r="K9" s="6" t="s">
        <v>63</v>
      </c>
      <c r="L9" s="6" t="s">
        <v>64</v>
      </c>
      <c r="M9" s="23">
        <v>124.386009</v>
      </c>
      <c r="N9" s="23">
        <v>2.927689</v>
      </c>
      <c r="O9" s="23">
        <v>120.15089399999999</v>
      </c>
      <c r="P9" s="23">
        <v>4.0912769999999998</v>
      </c>
      <c r="Q9" s="23">
        <v>115.78928399999999</v>
      </c>
      <c r="R9" s="23">
        <v>3.3544160000000001</v>
      </c>
      <c r="S9" s="23">
        <v>106.20476499999999</v>
      </c>
      <c r="T9" s="23">
        <v>4.2166180000000004</v>
      </c>
      <c r="U9" s="6" t="s">
        <v>65</v>
      </c>
      <c r="V9" s="6" t="s">
        <v>66</v>
      </c>
      <c r="W9" s="8">
        <v>149</v>
      </c>
      <c r="X9" s="6" t="s">
        <v>67</v>
      </c>
      <c r="Y9" s="6"/>
      <c r="Z9" s="6"/>
      <c r="AA9" s="6"/>
      <c r="AB9" s="6"/>
      <c r="AC9" s="6"/>
      <c r="AD9" s="12"/>
    </row>
    <row r="10" spans="1:30" ht="13" customHeight="1" x14ac:dyDescent="0.15">
      <c r="A10" s="6" t="s">
        <v>58</v>
      </c>
      <c r="B10" s="6" t="s">
        <v>58</v>
      </c>
      <c r="C10" s="6" t="s">
        <v>68</v>
      </c>
      <c r="D10" s="6" t="s">
        <v>39</v>
      </c>
      <c r="E10" s="16" t="str">
        <f t="shared" si="0"/>
        <v>Formlabs Inc. Clear</v>
      </c>
      <c r="F10" s="6" t="s">
        <v>60</v>
      </c>
      <c r="G10" s="6" t="s">
        <v>61</v>
      </c>
      <c r="H10" s="6"/>
      <c r="I10" s="6" t="s">
        <v>62</v>
      </c>
      <c r="J10" s="6" t="s">
        <v>39</v>
      </c>
      <c r="K10" s="6" t="s">
        <v>63</v>
      </c>
      <c r="L10" s="6" t="s">
        <v>64</v>
      </c>
      <c r="M10" s="23">
        <v>122.762756</v>
      </c>
      <c r="N10" s="23">
        <v>4.4734080000000001</v>
      </c>
      <c r="O10" s="23">
        <v>119.36876700000001</v>
      </c>
      <c r="P10" s="23">
        <v>4.2575839999999996</v>
      </c>
      <c r="Q10" s="23">
        <v>117.263603</v>
      </c>
      <c r="R10" s="23">
        <v>3.7669069999999998</v>
      </c>
      <c r="S10" s="23">
        <v>103.798187</v>
      </c>
      <c r="T10" s="23">
        <v>4.4911630000000002</v>
      </c>
      <c r="U10" s="6" t="s">
        <v>65</v>
      </c>
      <c r="V10" s="6" t="s">
        <v>66</v>
      </c>
      <c r="W10" s="8">
        <v>149</v>
      </c>
      <c r="X10" s="6" t="s">
        <v>69</v>
      </c>
      <c r="Y10" s="6"/>
      <c r="Z10" s="6"/>
      <c r="AA10" s="6"/>
      <c r="AB10" s="6"/>
      <c r="AC10" s="6"/>
      <c r="AD10" s="12"/>
    </row>
    <row r="11" spans="1:30" ht="13" customHeight="1" x14ac:dyDescent="0.15">
      <c r="A11" s="6" t="s">
        <v>58</v>
      </c>
      <c r="B11" s="6" t="s">
        <v>58</v>
      </c>
      <c r="C11" s="6" t="s">
        <v>70</v>
      </c>
      <c r="D11" s="6" t="s">
        <v>71</v>
      </c>
      <c r="E11" s="16" t="str">
        <f t="shared" si="0"/>
        <v>Formlabs Inc. Dental</v>
      </c>
      <c r="F11" s="6" t="s">
        <v>60</v>
      </c>
      <c r="G11" s="6" t="s">
        <v>72</v>
      </c>
      <c r="H11" s="6"/>
      <c r="I11" s="6" t="s">
        <v>62</v>
      </c>
      <c r="J11" s="6" t="s">
        <v>73</v>
      </c>
      <c r="K11" s="6" t="s">
        <v>63</v>
      </c>
      <c r="L11" s="6" t="s">
        <v>64</v>
      </c>
      <c r="M11" s="23">
        <v>127.557014</v>
      </c>
      <c r="N11" s="23">
        <v>7.3136700000000001</v>
      </c>
      <c r="O11" s="23">
        <v>122.54641700000001</v>
      </c>
      <c r="P11" s="23">
        <v>6.267671</v>
      </c>
      <c r="Q11" s="23">
        <v>118.834793</v>
      </c>
      <c r="R11" s="23">
        <v>6.8291110000000002</v>
      </c>
      <c r="S11" s="23">
        <v>104.97148900000001</v>
      </c>
      <c r="T11" s="23">
        <v>5.9926490000000001</v>
      </c>
      <c r="U11" s="6" t="s">
        <v>65</v>
      </c>
      <c r="V11" s="6" t="s">
        <v>66</v>
      </c>
      <c r="W11" s="8">
        <v>149</v>
      </c>
      <c r="X11" s="6" t="s">
        <v>74</v>
      </c>
      <c r="Y11" s="6"/>
      <c r="Z11" s="6"/>
      <c r="AA11" s="6"/>
      <c r="AB11" s="6"/>
      <c r="AC11" s="6"/>
      <c r="AD11" s="12"/>
    </row>
    <row r="12" spans="1:30" ht="13" customHeight="1" x14ac:dyDescent="0.15">
      <c r="A12" s="6" t="s">
        <v>58</v>
      </c>
      <c r="B12" s="6" t="s">
        <v>58</v>
      </c>
      <c r="C12" s="6" t="s">
        <v>75</v>
      </c>
      <c r="D12" s="6" t="s">
        <v>76</v>
      </c>
      <c r="E12" s="16" t="str">
        <f t="shared" si="0"/>
        <v>Formlabs Inc. Durable</v>
      </c>
      <c r="F12" s="6" t="s">
        <v>60</v>
      </c>
      <c r="G12" s="6" t="s">
        <v>61</v>
      </c>
      <c r="H12" s="6"/>
      <c r="I12" s="6" t="s">
        <v>62</v>
      </c>
      <c r="J12" s="6" t="s">
        <v>77</v>
      </c>
      <c r="K12" s="6" t="s">
        <v>63</v>
      </c>
      <c r="L12" s="6" t="s">
        <v>64</v>
      </c>
      <c r="M12" s="23">
        <v>85.781563000000006</v>
      </c>
      <c r="N12" s="23">
        <v>4.4884269999999997</v>
      </c>
      <c r="O12" s="23">
        <v>81.914375000000007</v>
      </c>
      <c r="P12" s="23">
        <v>4.4857509999999996</v>
      </c>
      <c r="Q12" s="23">
        <v>77.660933999999997</v>
      </c>
      <c r="R12" s="23">
        <v>4.1238169999999998</v>
      </c>
      <c r="S12" s="23">
        <v>66.150940000000006</v>
      </c>
      <c r="T12" s="23">
        <v>4.8866610000000001</v>
      </c>
      <c r="U12" s="6" t="s">
        <v>65</v>
      </c>
      <c r="V12" s="6" t="s">
        <v>66</v>
      </c>
      <c r="W12" s="8">
        <v>175</v>
      </c>
      <c r="X12" s="6" t="s">
        <v>78</v>
      </c>
      <c r="Y12" s="6"/>
      <c r="Z12" s="6"/>
      <c r="AA12" s="6"/>
      <c r="AB12" s="6"/>
      <c r="AC12" s="6"/>
      <c r="AD12" s="12"/>
    </row>
    <row r="13" spans="1:30" ht="13" customHeight="1" x14ac:dyDescent="0.15">
      <c r="A13" s="6" t="s">
        <v>58</v>
      </c>
      <c r="B13" s="6" t="s">
        <v>58</v>
      </c>
      <c r="C13" s="6" t="s">
        <v>79</v>
      </c>
      <c r="D13" s="6" t="s">
        <v>80</v>
      </c>
      <c r="E13" s="16" t="str">
        <f t="shared" si="0"/>
        <v>Formlabs Inc. Flexible</v>
      </c>
      <c r="F13" s="6" t="s">
        <v>60</v>
      </c>
      <c r="G13" s="6" t="s">
        <v>81</v>
      </c>
      <c r="H13" s="6"/>
      <c r="I13" s="6" t="s">
        <v>62</v>
      </c>
      <c r="J13" s="6" t="s">
        <v>82</v>
      </c>
      <c r="K13" s="6" t="s">
        <v>63</v>
      </c>
      <c r="L13" s="6" t="s">
        <v>64</v>
      </c>
      <c r="M13" s="23">
        <v>81.614197000000004</v>
      </c>
      <c r="N13" s="23">
        <v>4.3851420000000001</v>
      </c>
      <c r="O13" s="23">
        <v>76.751541000000003</v>
      </c>
      <c r="P13" s="23">
        <v>4.6384249999999998</v>
      </c>
      <c r="Q13" s="23">
        <v>74.636962999999994</v>
      </c>
      <c r="R13" s="23">
        <v>4.1997920000000004</v>
      </c>
      <c r="S13" s="23">
        <v>62.355708999999997</v>
      </c>
      <c r="T13" s="23">
        <v>5.5364959999999996</v>
      </c>
      <c r="U13" s="6" t="s">
        <v>65</v>
      </c>
      <c r="V13" s="6" t="s">
        <v>66</v>
      </c>
      <c r="W13" s="8">
        <v>199</v>
      </c>
      <c r="X13" s="6" t="s">
        <v>83</v>
      </c>
      <c r="Y13" s="6"/>
      <c r="Z13" s="6"/>
      <c r="AA13" s="6"/>
      <c r="AB13" s="6"/>
      <c r="AC13" s="6"/>
      <c r="AD13" s="12"/>
    </row>
    <row r="14" spans="1:30" x14ac:dyDescent="0.15">
      <c r="A14" s="6" t="s">
        <v>58</v>
      </c>
      <c r="B14" s="6" t="s">
        <v>58</v>
      </c>
      <c r="C14" s="6" t="s">
        <v>84</v>
      </c>
      <c r="D14" s="6" t="s">
        <v>85</v>
      </c>
      <c r="E14" s="16" t="str">
        <f t="shared" si="0"/>
        <v>Formlabs Inc. High Temp</v>
      </c>
      <c r="F14" s="6" t="s">
        <v>60</v>
      </c>
      <c r="G14" s="6" t="s">
        <v>61</v>
      </c>
      <c r="H14" s="6"/>
      <c r="I14" s="6" t="s">
        <v>62</v>
      </c>
      <c r="J14" s="6" t="s">
        <v>86</v>
      </c>
      <c r="K14" s="6" t="s">
        <v>63</v>
      </c>
      <c r="L14" s="6" t="s">
        <v>64</v>
      </c>
      <c r="M14" s="23">
        <v>155.253128</v>
      </c>
      <c r="N14" s="23">
        <v>6.6000870000000003</v>
      </c>
      <c r="O14" s="23">
        <v>152.809067</v>
      </c>
      <c r="P14" s="23">
        <v>6.3043620000000002</v>
      </c>
      <c r="Q14" s="23">
        <v>147.83093299999999</v>
      </c>
      <c r="R14" s="23">
        <v>6.0117859999999999</v>
      </c>
      <c r="S14" s="23">
        <v>135.35218800000001</v>
      </c>
      <c r="T14" s="23">
        <v>5.6348729999999998</v>
      </c>
      <c r="U14" s="6" t="s">
        <v>65</v>
      </c>
      <c r="V14" s="6" t="s">
        <v>66</v>
      </c>
      <c r="W14" s="8">
        <v>199</v>
      </c>
      <c r="X14" s="6" t="s">
        <v>87</v>
      </c>
      <c r="Y14" s="6"/>
      <c r="Z14" s="6"/>
      <c r="AA14" s="6"/>
      <c r="AB14" s="6"/>
      <c r="AC14" s="6"/>
      <c r="AD14" s="12"/>
    </row>
    <row r="15" spans="1:30" x14ac:dyDescent="0.15">
      <c r="A15" s="6" t="s">
        <v>58</v>
      </c>
      <c r="B15" s="6" t="s">
        <v>58</v>
      </c>
      <c r="C15" s="6" t="s">
        <v>88</v>
      </c>
      <c r="D15" s="6" t="s">
        <v>89</v>
      </c>
      <c r="E15" s="16" t="str">
        <f t="shared" si="0"/>
        <v>Formlabs Inc. Tough</v>
      </c>
      <c r="F15" s="6" t="s">
        <v>60</v>
      </c>
      <c r="G15" s="6" t="s">
        <v>90</v>
      </c>
      <c r="H15" s="6"/>
      <c r="I15" s="6" t="s">
        <v>62</v>
      </c>
      <c r="J15" s="6" t="s">
        <v>53</v>
      </c>
      <c r="K15" s="6" t="s">
        <v>63</v>
      </c>
      <c r="L15" s="6" t="s">
        <v>64</v>
      </c>
      <c r="M15" s="23">
        <v>128.23393200000001</v>
      </c>
      <c r="N15" s="23">
        <v>7.5779930000000002</v>
      </c>
      <c r="O15" s="23">
        <v>124.32917</v>
      </c>
      <c r="P15" s="23">
        <v>7.7731469999999998</v>
      </c>
      <c r="Q15" s="23">
        <v>119.762497</v>
      </c>
      <c r="R15" s="23">
        <v>7.0913050000000002</v>
      </c>
      <c r="S15" s="23">
        <v>108.709526</v>
      </c>
      <c r="T15" s="23">
        <v>6.4651579999999997</v>
      </c>
      <c r="U15" s="6" t="s">
        <v>65</v>
      </c>
      <c r="V15" s="6" t="s">
        <v>66</v>
      </c>
      <c r="W15" s="8">
        <v>175</v>
      </c>
      <c r="X15" s="6" t="s">
        <v>91</v>
      </c>
      <c r="Y15" s="6"/>
      <c r="Z15" s="6"/>
      <c r="AA15" s="6"/>
      <c r="AB15" s="6"/>
      <c r="AC15" s="6"/>
      <c r="AD15" s="12"/>
    </row>
    <row r="16" spans="1:30" x14ac:dyDescent="0.15">
      <c r="A16" s="6" t="s">
        <v>58</v>
      </c>
      <c r="B16" s="6" t="s">
        <v>58</v>
      </c>
      <c r="C16" s="6" t="s">
        <v>92</v>
      </c>
      <c r="D16" s="6" t="s">
        <v>93</v>
      </c>
      <c r="E16" s="16" t="str">
        <f t="shared" si="0"/>
        <v>Formlabs Inc. White</v>
      </c>
      <c r="F16" s="6" t="s">
        <v>60</v>
      </c>
      <c r="G16" s="6" t="s">
        <v>61</v>
      </c>
      <c r="H16" s="6"/>
      <c r="I16" s="6" t="s">
        <v>62</v>
      </c>
      <c r="J16" s="6" t="s">
        <v>93</v>
      </c>
      <c r="K16" s="6" t="s">
        <v>63</v>
      </c>
      <c r="L16" s="6" t="s">
        <v>64</v>
      </c>
      <c r="M16" s="23">
        <v>126.29882000000001</v>
      </c>
      <c r="N16" s="23">
        <v>9.0976610000000004</v>
      </c>
      <c r="O16" s="23">
        <v>117.435593</v>
      </c>
      <c r="P16" s="23">
        <v>4.0855769999999998</v>
      </c>
      <c r="Q16" s="23">
        <v>119.311638</v>
      </c>
      <c r="R16" s="23">
        <v>8.9752700000000001</v>
      </c>
      <c r="S16" s="23">
        <v>100.188362</v>
      </c>
      <c r="T16" s="23">
        <v>4.7359819999999999</v>
      </c>
      <c r="U16" s="6" t="s">
        <v>65</v>
      </c>
      <c r="V16" s="6" t="s">
        <v>66</v>
      </c>
      <c r="W16" s="8">
        <v>149</v>
      </c>
      <c r="X16" s="6" t="s">
        <v>67</v>
      </c>
      <c r="Y16" s="6"/>
      <c r="Z16" s="6"/>
      <c r="AA16" s="6"/>
      <c r="AB16" s="6"/>
      <c r="AC16" s="6"/>
      <c r="AD16" s="12"/>
    </row>
    <row r="17" spans="1:30" ht="15.75" customHeight="1" x14ac:dyDescent="0.15">
      <c r="A17" s="6" t="s">
        <v>94</v>
      </c>
      <c r="B17" s="6" t="s">
        <v>94</v>
      </c>
      <c r="C17" s="6" t="s">
        <v>95</v>
      </c>
      <c r="D17" s="6" t="s">
        <v>96</v>
      </c>
      <c r="E17" s="16" t="str">
        <f t="shared" si="0"/>
        <v>FullMoons Cauldron Gel wax</v>
      </c>
      <c r="F17" s="6" t="s">
        <v>97</v>
      </c>
      <c r="G17" s="6" t="s">
        <v>98</v>
      </c>
      <c r="H17" s="6">
        <v>0.81</v>
      </c>
      <c r="I17" s="6" t="s">
        <v>99</v>
      </c>
      <c r="J17" s="6" t="s">
        <v>39</v>
      </c>
      <c r="K17" s="6" t="s">
        <v>31</v>
      </c>
      <c r="L17" s="6" t="s">
        <v>100</v>
      </c>
      <c r="M17" s="23"/>
      <c r="N17" s="23"/>
      <c r="O17" s="23">
        <v>-180.35</v>
      </c>
      <c r="P17" s="23">
        <v>27.51</v>
      </c>
      <c r="Q17" s="23"/>
      <c r="R17" s="23"/>
      <c r="S17" s="23"/>
      <c r="T17" s="23"/>
      <c r="U17" s="6" t="s">
        <v>65</v>
      </c>
      <c r="V17" s="6" t="s">
        <v>101</v>
      </c>
      <c r="W17" s="8">
        <v>8.7200000000000006</v>
      </c>
      <c r="X17" s="6" t="s">
        <v>102</v>
      </c>
      <c r="Y17" s="6"/>
      <c r="Z17" s="6"/>
      <c r="AA17" s="6"/>
      <c r="AB17" s="6"/>
      <c r="AC17" s="6"/>
      <c r="AD17" s="12"/>
    </row>
    <row r="18" spans="1:30" x14ac:dyDescent="0.15">
      <c r="A18" s="6" t="s">
        <v>103</v>
      </c>
      <c r="B18" s="6" t="s">
        <v>103</v>
      </c>
      <c r="C18" s="6" t="s">
        <v>104</v>
      </c>
      <c r="D18" s="6" t="s">
        <v>104</v>
      </c>
      <c r="E18" s="16" t="str">
        <f t="shared" si="0"/>
        <v>HEI-CAST PU8150</v>
      </c>
      <c r="F18" s="6" t="s">
        <v>105</v>
      </c>
      <c r="G18" s="6" t="s">
        <v>106</v>
      </c>
      <c r="H18" s="6"/>
      <c r="I18" s="6" t="s">
        <v>38</v>
      </c>
      <c r="J18" s="6" t="s">
        <v>30</v>
      </c>
      <c r="K18" s="6" t="s">
        <v>49</v>
      </c>
      <c r="L18" s="6" t="s">
        <v>32</v>
      </c>
      <c r="M18" s="23">
        <v>52.873660999999998</v>
      </c>
      <c r="N18" s="23">
        <v>5.2166499999999996</v>
      </c>
      <c r="O18" s="23">
        <v>37.016964000000002</v>
      </c>
      <c r="P18" s="23">
        <v>4.1676260000000003</v>
      </c>
      <c r="Q18" s="23">
        <v>40.233035999999998</v>
      </c>
      <c r="R18" s="23">
        <v>5.9444429999999997</v>
      </c>
      <c r="S18" s="23">
        <v>16.309376</v>
      </c>
      <c r="T18" s="23">
        <v>4.5837719999999997</v>
      </c>
      <c r="U18" s="6" t="s">
        <v>33</v>
      </c>
      <c r="V18" s="6" t="s">
        <v>34</v>
      </c>
      <c r="W18" s="8"/>
      <c r="X18" s="6" t="s">
        <v>107</v>
      </c>
      <c r="Y18" s="6"/>
      <c r="Z18" s="6"/>
      <c r="AA18" s="6"/>
      <c r="AB18" s="6"/>
      <c r="AC18" s="6"/>
      <c r="AD18" s="12"/>
    </row>
    <row r="19" spans="1:30" x14ac:dyDescent="0.15">
      <c r="A19" s="6" t="s">
        <v>103</v>
      </c>
      <c r="B19" s="6" t="s">
        <v>103</v>
      </c>
      <c r="C19" s="6" t="s">
        <v>108</v>
      </c>
      <c r="D19" s="6" t="s">
        <v>108</v>
      </c>
      <c r="E19" s="16" t="str">
        <f t="shared" si="0"/>
        <v>HEI-CAST PU8400</v>
      </c>
      <c r="F19" s="6" t="s">
        <v>105</v>
      </c>
      <c r="G19" s="6" t="s">
        <v>109</v>
      </c>
      <c r="H19" s="6"/>
      <c r="I19" s="6" t="s">
        <v>38</v>
      </c>
      <c r="J19" s="6" t="s">
        <v>30</v>
      </c>
      <c r="K19" s="6" t="s">
        <v>110</v>
      </c>
      <c r="L19" s="6" t="s">
        <v>32</v>
      </c>
      <c r="M19" s="23">
        <v>-36.290939000000002</v>
      </c>
      <c r="N19" s="23">
        <v>2.326247</v>
      </c>
      <c r="O19" s="23">
        <v>-20.954374000000001</v>
      </c>
      <c r="P19" s="23">
        <v>5.2299819999999997</v>
      </c>
      <c r="Q19" s="23">
        <v>-42.572811000000002</v>
      </c>
      <c r="R19" s="23">
        <v>1.992165</v>
      </c>
      <c r="S19" s="23">
        <v>-46.822498000000003</v>
      </c>
      <c r="T19" s="23">
        <v>7.8746530000000003</v>
      </c>
      <c r="U19" s="6" t="s">
        <v>33</v>
      </c>
      <c r="V19" s="6" t="s">
        <v>34</v>
      </c>
      <c r="W19" s="8"/>
      <c r="X19" s="6" t="s">
        <v>111</v>
      </c>
      <c r="Y19" s="6"/>
      <c r="Z19" s="6"/>
      <c r="AA19" s="6"/>
      <c r="AB19" s="6"/>
      <c r="AC19" s="6"/>
      <c r="AD19" s="12"/>
    </row>
    <row r="20" spans="1:30" x14ac:dyDescent="0.15">
      <c r="A20" s="6" t="s">
        <v>103</v>
      </c>
      <c r="B20" s="6" t="s">
        <v>103</v>
      </c>
      <c r="C20" s="6" t="s">
        <v>108</v>
      </c>
      <c r="D20" s="6" t="s">
        <v>108</v>
      </c>
      <c r="E20" s="16" t="str">
        <f t="shared" si="0"/>
        <v>HEI-CAST PU8400</v>
      </c>
      <c r="F20" s="6" t="s">
        <v>105</v>
      </c>
      <c r="G20" s="6" t="s">
        <v>112</v>
      </c>
      <c r="H20" s="6"/>
      <c r="I20" s="6" t="s">
        <v>38</v>
      </c>
      <c r="J20" s="6" t="s">
        <v>30</v>
      </c>
      <c r="K20" s="6" t="s">
        <v>110</v>
      </c>
      <c r="L20" s="6" t="s">
        <v>32</v>
      </c>
      <c r="M20" s="23">
        <v>-16.388888999999999</v>
      </c>
      <c r="N20" s="23">
        <v>2.4534560000000001</v>
      </c>
      <c r="O20" s="23">
        <v>-19.704861000000001</v>
      </c>
      <c r="P20" s="23">
        <v>2.9264459999999999</v>
      </c>
      <c r="Q20" s="23">
        <v>-27.654322000000001</v>
      </c>
      <c r="R20" s="23">
        <v>2.7495440000000002</v>
      </c>
      <c r="S20" s="23">
        <v>-38.050925999999997</v>
      </c>
      <c r="T20" s="23">
        <v>3.1000649999999998</v>
      </c>
      <c r="U20" s="6" t="s">
        <v>33</v>
      </c>
      <c r="V20" s="6" t="s">
        <v>34</v>
      </c>
      <c r="W20" s="8"/>
      <c r="X20" s="6" t="s">
        <v>111</v>
      </c>
      <c r="Y20" s="6"/>
      <c r="Z20" s="6"/>
      <c r="AA20" s="6"/>
      <c r="AB20" s="6"/>
      <c r="AC20" s="6"/>
      <c r="AD20" s="12"/>
    </row>
    <row r="21" spans="1:30" x14ac:dyDescent="0.15">
      <c r="A21" s="6" t="s">
        <v>103</v>
      </c>
      <c r="B21" s="6" t="s">
        <v>103</v>
      </c>
      <c r="C21" s="6" t="s">
        <v>108</v>
      </c>
      <c r="D21" s="6" t="s">
        <v>108</v>
      </c>
      <c r="E21" s="16" t="str">
        <f t="shared" si="0"/>
        <v>HEI-CAST PU8400</v>
      </c>
      <c r="F21" s="6" t="s">
        <v>105</v>
      </c>
      <c r="G21" s="6" t="s">
        <v>113</v>
      </c>
      <c r="H21" s="6"/>
      <c r="I21" s="6" t="s">
        <v>38</v>
      </c>
      <c r="J21" s="6" t="s">
        <v>30</v>
      </c>
      <c r="K21" s="6" t="s">
        <v>110</v>
      </c>
      <c r="L21" s="6" t="s">
        <v>32</v>
      </c>
      <c r="M21" s="23">
        <v>3.5639620000000001</v>
      </c>
      <c r="N21" s="23">
        <v>1.7003790000000001</v>
      </c>
      <c r="O21" s="23">
        <v>-0.33918100000000001</v>
      </c>
      <c r="P21" s="23">
        <v>1.633338</v>
      </c>
      <c r="Q21" s="23">
        <v>-7.5705410000000004</v>
      </c>
      <c r="R21" s="23">
        <v>1.6892210000000001</v>
      </c>
      <c r="S21" s="23">
        <v>-21.855629</v>
      </c>
      <c r="T21" s="23">
        <v>1.779145</v>
      </c>
      <c r="U21" s="6" t="s">
        <v>33</v>
      </c>
      <c r="V21" s="6" t="s">
        <v>34</v>
      </c>
      <c r="W21" s="8"/>
      <c r="X21" s="6" t="s">
        <v>111</v>
      </c>
      <c r="Y21" s="6"/>
      <c r="Z21" s="6"/>
      <c r="AA21" s="6"/>
      <c r="AB21" s="6"/>
      <c r="AC21" s="6"/>
      <c r="AD21" s="12"/>
    </row>
    <row r="22" spans="1:30" x14ac:dyDescent="0.15">
      <c r="A22" s="6" t="s">
        <v>103</v>
      </c>
      <c r="B22" s="6" t="s">
        <v>103</v>
      </c>
      <c r="C22" s="6" t="s">
        <v>108</v>
      </c>
      <c r="D22" s="6" t="s">
        <v>108</v>
      </c>
      <c r="E22" s="16" t="str">
        <f t="shared" si="0"/>
        <v>HEI-CAST PU8400</v>
      </c>
      <c r="F22" s="6" t="s">
        <v>105</v>
      </c>
      <c r="G22" s="6" t="s">
        <v>114</v>
      </c>
      <c r="H22" s="6"/>
      <c r="I22" s="6" t="s">
        <v>38</v>
      </c>
      <c r="J22" s="6" t="s">
        <v>30</v>
      </c>
      <c r="K22" s="6" t="s">
        <v>110</v>
      </c>
      <c r="L22" s="6" t="s">
        <v>32</v>
      </c>
      <c r="M22" s="23">
        <v>-4.1067710000000002</v>
      </c>
      <c r="N22" s="23">
        <v>2.4715259999999999</v>
      </c>
      <c r="O22" s="23">
        <v>-11.493055</v>
      </c>
      <c r="P22" s="23">
        <v>2.310066</v>
      </c>
      <c r="Q22" s="23">
        <v>-16.792100999999999</v>
      </c>
      <c r="R22" s="23">
        <v>2.0102410000000002</v>
      </c>
      <c r="S22" s="23">
        <v>-31.796006999999999</v>
      </c>
      <c r="T22" s="23">
        <v>2.8059229999999999</v>
      </c>
      <c r="U22" s="6" t="s">
        <v>33</v>
      </c>
      <c r="V22" s="6" t="s">
        <v>34</v>
      </c>
      <c r="W22" s="8"/>
      <c r="X22" s="6" t="s">
        <v>111</v>
      </c>
      <c r="Y22" s="6"/>
      <c r="Z22" s="6"/>
      <c r="AA22" s="6"/>
      <c r="AB22" s="6"/>
      <c r="AC22" s="6"/>
      <c r="AD22" s="12"/>
    </row>
    <row r="23" spans="1:30" x14ac:dyDescent="0.15">
      <c r="A23" s="6" t="s">
        <v>103</v>
      </c>
      <c r="B23" s="6" t="s">
        <v>103</v>
      </c>
      <c r="C23" s="6" t="s">
        <v>108</v>
      </c>
      <c r="D23" s="6" t="s">
        <v>108</v>
      </c>
      <c r="E23" s="16" t="str">
        <f t="shared" si="0"/>
        <v>HEI-CAST PU8400</v>
      </c>
      <c r="F23" s="6" t="s">
        <v>105</v>
      </c>
      <c r="G23" s="6" t="s">
        <v>115</v>
      </c>
      <c r="H23" s="6"/>
      <c r="I23" s="6" t="s">
        <v>38</v>
      </c>
      <c r="J23" s="6" t="s">
        <v>30</v>
      </c>
      <c r="K23" s="6" t="s">
        <v>110</v>
      </c>
      <c r="L23" s="6" t="s">
        <v>32</v>
      </c>
      <c r="M23" s="23">
        <v>3.5962260000000001</v>
      </c>
      <c r="N23" s="23">
        <v>2.512975</v>
      </c>
      <c r="O23" s="23">
        <v>0.54905700000000002</v>
      </c>
      <c r="P23" s="23">
        <v>2.2162769999999998</v>
      </c>
      <c r="Q23" s="23">
        <v>-9.9514150000000008</v>
      </c>
      <c r="R23" s="23">
        <v>2.7764199999999999</v>
      </c>
      <c r="S23" s="23">
        <v>-21.320754999999998</v>
      </c>
      <c r="T23" s="23">
        <v>3.0880299999999998</v>
      </c>
      <c r="U23" s="6" t="s">
        <v>33</v>
      </c>
      <c r="V23" s="6" t="s">
        <v>34</v>
      </c>
      <c r="W23" s="8"/>
      <c r="X23" s="6" t="s">
        <v>111</v>
      </c>
      <c r="Y23" s="6"/>
      <c r="Z23" s="6"/>
      <c r="AA23" s="6"/>
      <c r="AB23" s="6"/>
      <c r="AC23" s="6"/>
      <c r="AD23" s="12"/>
    </row>
    <row r="24" spans="1:30" x14ac:dyDescent="0.15">
      <c r="A24" s="6" t="s">
        <v>103</v>
      </c>
      <c r="B24" s="6" t="s">
        <v>103</v>
      </c>
      <c r="C24" s="6" t="s">
        <v>108</v>
      </c>
      <c r="D24" s="6" t="s">
        <v>108</v>
      </c>
      <c r="E24" s="16" t="str">
        <f t="shared" si="0"/>
        <v>HEI-CAST PU8400</v>
      </c>
      <c r="F24" s="6" t="s">
        <v>105</v>
      </c>
      <c r="G24" s="6" t="s">
        <v>116</v>
      </c>
      <c r="H24" s="6"/>
      <c r="I24" s="6" t="s">
        <v>38</v>
      </c>
      <c r="J24" s="6" t="s">
        <v>30</v>
      </c>
      <c r="K24" s="6" t="s">
        <v>110</v>
      </c>
      <c r="L24" s="6" t="s">
        <v>32</v>
      </c>
      <c r="M24" s="23">
        <v>14.026887</v>
      </c>
      <c r="N24" s="23">
        <v>3.8907210000000001</v>
      </c>
      <c r="O24" s="23">
        <v>6.1061319999999997</v>
      </c>
      <c r="P24" s="23">
        <v>3.1683349999999999</v>
      </c>
      <c r="Q24" s="23">
        <v>-3.3491E-2</v>
      </c>
      <c r="R24" s="23">
        <v>3.6793849999999999</v>
      </c>
      <c r="S24" s="23">
        <v>-15.526887</v>
      </c>
      <c r="T24" s="23">
        <v>3.0605549999999999</v>
      </c>
      <c r="U24" s="6" t="s">
        <v>33</v>
      </c>
      <c r="V24" s="6" t="s">
        <v>34</v>
      </c>
      <c r="W24" s="8"/>
      <c r="X24" s="6" t="s">
        <v>111</v>
      </c>
      <c r="Y24" s="6"/>
      <c r="Z24" s="6"/>
      <c r="AA24" s="6"/>
      <c r="AB24" s="6"/>
      <c r="AC24" s="6"/>
      <c r="AD24" s="12"/>
    </row>
    <row r="25" spans="1:30" x14ac:dyDescent="0.15">
      <c r="A25" s="6" t="s">
        <v>103</v>
      </c>
      <c r="B25" s="6" t="s">
        <v>103</v>
      </c>
      <c r="C25" s="6" t="s">
        <v>108</v>
      </c>
      <c r="D25" s="6" t="s">
        <v>108</v>
      </c>
      <c r="E25" s="16" t="str">
        <f t="shared" si="0"/>
        <v>HEI-CAST PU8400</v>
      </c>
      <c r="F25" s="6" t="s">
        <v>105</v>
      </c>
      <c r="G25" s="6" t="s">
        <v>81</v>
      </c>
      <c r="H25" s="6"/>
      <c r="I25" s="6" t="s">
        <v>38</v>
      </c>
      <c r="J25" s="6" t="s">
        <v>30</v>
      </c>
      <c r="K25" s="6" t="s">
        <v>110</v>
      </c>
      <c r="L25" s="6" t="s">
        <v>32</v>
      </c>
      <c r="M25" s="23">
        <v>21.33173</v>
      </c>
      <c r="N25" s="23">
        <v>6.5614610000000004</v>
      </c>
      <c r="O25" s="23">
        <v>22.737379000000001</v>
      </c>
      <c r="P25" s="23">
        <v>7.2425459999999999</v>
      </c>
      <c r="Q25" s="23">
        <v>11.110576999999999</v>
      </c>
      <c r="R25" s="23">
        <v>6.5505810000000002</v>
      </c>
      <c r="S25" s="23">
        <v>-0.77704300000000004</v>
      </c>
      <c r="T25" s="23">
        <v>5.6391010000000001</v>
      </c>
      <c r="U25" s="6" t="s">
        <v>33</v>
      </c>
      <c r="V25" s="6" t="s">
        <v>34</v>
      </c>
      <c r="W25" s="8"/>
      <c r="X25" s="6" t="s">
        <v>111</v>
      </c>
      <c r="Y25" s="6"/>
      <c r="Z25" s="6"/>
      <c r="AA25" s="6"/>
      <c r="AB25" s="6"/>
      <c r="AC25" s="6"/>
      <c r="AD25" s="12"/>
    </row>
    <row r="26" spans="1:30" ht="13" customHeight="1" x14ac:dyDescent="0.15">
      <c r="A26" s="6" t="s">
        <v>103</v>
      </c>
      <c r="B26" s="6" t="s">
        <v>103</v>
      </c>
      <c r="C26" s="6" t="s">
        <v>108</v>
      </c>
      <c r="D26" s="6" t="s">
        <v>108</v>
      </c>
      <c r="E26" s="16" t="str">
        <f t="shared" si="0"/>
        <v>HEI-CAST PU8400</v>
      </c>
      <c r="F26" s="6" t="s">
        <v>105</v>
      </c>
      <c r="G26" s="6" t="s">
        <v>117</v>
      </c>
      <c r="H26" s="6"/>
      <c r="I26" s="6" t="s">
        <v>38</v>
      </c>
      <c r="J26" s="6" t="s">
        <v>30</v>
      </c>
      <c r="K26" s="6" t="s">
        <v>110</v>
      </c>
      <c r="L26" s="6" t="s">
        <v>32</v>
      </c>
      <c r="M26" s="23">
        <v>55.395614999999999</v>
      </c>
      <c r="N26" s="23">
        <v>3.8844530000000002</v>
      </c>
      <c r="O26" s="23">
        <v>53.460963999999997</v>
      </c>
      <c r="P26" s="23">
        <v>5.5640539999999996</v>
      </c>
      <c r="Q26" s="23">
        <v>35.703510000000001</v>
      </c>
      <c r="R26" s="23">
        <v>3.2929729999999999</v>
      </c>
      <c r="S26" s="23">
        <v>29.173684999999999</v>
      </c>
      <c r="T26" s="23">
        <v>4.2121589999999998</v>
      </c>
      <c r="U26" s="6" t="s">
        <v>33</v>
      </c>
      <c r="V26" s="6" t="s">
        <v>34</v>
      </c>
      <c r="W26" s="8"/>
      <c r="X26" s="6" t="s">
        <v>111</v>
      </c>
      <c r="Y26" s="6"/>
      <c r="Z26" s="6"/>
      <c r="AA26" s="6"/>
      <c r="AB26" s="6"/>
      <c r="AC26" s="6"/>
      <c r="AD26" s="12"/>
    </row>
    <row r="27" spans="1:30" s="51" customFormat="1" x14ac:dyDescent="0.15">
      <c r="A27" s="47" t="s">
        <v>118</v>
      </c>
      <c r="B27" s="47" t="s">
        <v>118</v>
      </c>
      <c r="C27" s="47" t="s">
        <v>119</v>
      </c>
      <c r="D27" s="6" t="s">
        <v>119</v>
      </c>
      <c r="E27" s="16" t="str">
        <f t="shared" si="0"/>
        <v>HP MJF Nylon 12 Black</v>
      </c>
      <c r="F27" s="47" t="s">
        <v>120</v>
      </c>
      <c r="G27" s="47" t="s">
        <v>28</v>
      </c>
      <c r="H27" s="6"/>
      <c r="I27" s="47" t="s">
        <v>48</v>
      </c>
      <c r="J27" s="47" t="s">
        <v>30</v>
      </c>
      <c r="K27" s="6" t="s">
        <v>49</v>
      </c>
      <c r="L27" s="47" t="s">
        <v>121</v>
      </c>
      <c r="M27" s="48">
        <v>-47.672500999999997</v>
      </c>
      <c r="N27" s="48">
        <v>5.2545900000000003</v>
      </c>
      <c r="O27" s="48">
        <v>-47.158749</v>
      </c>
      <c r="P27" s="48">
        <v>5.8461930000000004</v>
      </c>
      <c r="Q27" s="48">
        <v>-55.677501999999997</v>
      </c>
      <c r="R27" s="48">
        <v>6.4201379999999997</v>
      </c>
      <c r="S27" s="48">
        <v>-68.163749999999993</v>
      </c>
      <c r="T27" s="48">
        <v>5.0305790000000004</v>
      </c>
      <c r="U27" s="47" t="s">
        <v>33</v>
      </c>
      <c r="V27" s="47" t="s">
        <v>34</v>
      </c>
      <c r="W27" s="49"/>
      <c r="X27" s="47" t="s">
        <v>122</v>
      </c>
      <c r="Y27" s="47"/>
      <c r="Z27" s="47"/>
      <c r="AA27" s="47"/>
      <c r="AB27" s="47"/>
      <c r="AC27" s="47"/>
      <c r="AD27" s="52"/>
    </row>
    <row r="28" spans="1:30" s="51" customFormat="1" x14ac:dyDescent="0.15">
      <c r="A28" s="47" t="s">
        <v>118</v>
      </c>
      <c r="B28" s="47" t="s">
        <v>118</v>
      </c>
      <c r="C28" s="47" t="s">
        <v>123</v>
      </c>
      <c r="D28" s="6" t="s">
        <v>123</v>
      </c>
      <c r="E28" s="16" t="str">
        <f t="shared" si="0"/>
        <v>HP MJF Nylon 12 Gray</v>
      </c>
      <c r="F28" s="47" t="s">
        <v>120</v>
      </c>
      <c r="G28" s="47" t="s">
        <v>28</v>
      </c>
      <c r="H28" s="6"/>
      <c r="I28" s="47" t="s">
        <v>48</v>
      </c>
      <c r="J28" s="47" t="s">
        <v>124</v>
      </c>
      <c r="K28" s="6" t="s">
        <v>49</v>
      </c>
      <c r="L28" s="47" t="s">
        <v>121</v>
      </c>
      <c r="M28" s="48">
        <v>-64.401566000000003</v>
      </c>
      <c r="N28" s="48">
        <v>4.4387400000000001</v>
      </c>
      <c r="O28" s="48">
        <v>-61.064064000000002</v>
      </c>
      <c r="P28" s="48">
        <v>5.2654230000000002</v>
      </c>
      <c r="Q28" s="48">
        <v>-72.042191000000003</v>
      </c>
      <c r="R28" s="48">
        <v>3.6664720000000002</v>
      </c>
      <c r="S28" s="48">
        <v>-86.470314000000002</v>
      </c>
      <c r="T28" s="48">
        <v>4.6399749999999997</v>
      </c>
      <c r="U28" s="47" t="s">
        <v>33</v>
      </c>
      <c r="V28" s="47" t="s">
        <v>34</v>
      </c>
      <c r="W28" s="49"/>
      <c r="X28" s="47" t="s">
        <v>122</v>
      </c>
      <c r="Y28" s="47"/>
      <c r="Z28" s="47"/>
      <c r="AA28" s="47"/>
      <c r="AB28" s="47"/>
      <c r="AC28" s="47"/>
      <c r="AD28" s="50"/>
    </row>
    <row r="29" spans="1:30" ht="12.75" customHeight="1" x14ac:dyDescent="0.15">
      <c r="A29" s="6" t="s">
        <v>125</v>
      </c>
      <c r="B29" s="6" t="s">
        <v>126</v>
      </c>
      <c r="C29" s="6" t="s">
        <v>127</v>
      </c>
      <c r="D29" s="6" t="s">
        <v>127</v>
      </c>
      <c r="E29" s="16" t="str">
        <f t="shared" si="0"/>
        <v>Middlesex University Polymorph/Polycaprolactone</v>
      </c>
      <c r="F29" s="6" t="s">
        <v>128</v>
      </c>
      <c r="G29" s="6" t="s">
        <v>129</v>
      </c>
      <c r="H29" s="6">
        <v>1.145</v>
      </c>
      <c r="I29" s="6" t="s">
        <v>130</v>
      </c>
      <c r="J29" s="6" t="s">
        <v>93</v>
      </c>
      <c r="K29" s="6" t="s">
        <v>31</v>
      </c>
      <c r="L29" s="6" t="s">
        <v>100</v>
      </c>
      <c r="M29" s="23"/>
      <c r="N29" s="23"/>
      <c r="O29" s="23">
        <v>59.83</v>
      </c>
      <c r="P29" s="23">
        <v>11.09</v>
      </c>
      <c r="Q29" s="23"/>
      <c r="R29" s="23"/>
      <c r="S29" s="23"/>
      <c r="T29" s="23"/>
      <c r="U29" s="6" t="s">
        <v>65</v>
      </c>
      <c r="V29" s="6" t="s">
        <v>101</v>
      </c>
      <c r="W29" s="8">
        <v>33</v>
      </c>
      <c r="X29" s="6" t="s">
        <v>131</v>
      </c>
      <c r="Y29" s="6"/>
      <c r="Z29" s="6"/>
      <c r="AA29" s="6"/>
      <c r="AB29" s="6"/>
      <c r="AC29" s="6"/>
      <c r="AD29" s="12"/>
    </row>
    <row r="30" spans="1:30" ht="13" customHeight="1" x14ac:dyDescent="0.15">
      <c r="A30" s="6" t="s">
        <v>132</v>
      </c>
      <c r="B30" s="6" t="s">
        <v>133</v>
      </c>
      <c r="C30" s="6" t="s">
        <v>134</v>
      </c>
      <c r="D30" s="6" t="s">
        <v>134</v>
      </c>
      <c r="E30" s="16" t="str">
        <f t="shared" si="0"/>
        <v>Objet Digital ABS Green</v>
      </c>
      <c r="F30" s="6" t="s">
        <v>135</v>
      </c>
      <c r="G30" s="6" t="s">
        <v>136</v>
      </c>
      <c r="H30" s="6"/>
      <c r="I30" s="6" t="s">
        <v>137</v>
      </c>
      <c r="J30" s="6" t="s">
        <v>138</v>
      </c>
      <c r="K30" s="6" t="s">
        <v>49</v>
      </c>
      <c r="L30" s="6" t="s">
        <v>64</v>
      </c>
      <c r="M30" s="23">
        <v>89.895142000000007</v>
      </c>
      <c r="N30" s="23">
        <v>6.1337539999999997</v>
      </c>
      <c r="O30" s="23">
        <v>83.261803</v>
      </c>
      <c r="P30" s="23">
        <v>6.3017370000000001</v>
      </c>
      <c r="Q30" s="23">
        <v>79.709723999999994</v>
      </c>
      <c r="R30" s="23">
        <v>6.9996340000000004</v>
      </c>
      <c r="S30" s="23">
        <v>64.181252000000001</v>
      </c>
      <c r="T30" s="23">
        <v>6.3116969999999997</v>
      </c>
      <c r="U30" s="6" t="s">
        <v>33</v>
      </c>
      <c r="V30" s="6" t="s">
        <v>34</v>
      </c>
      <c r="W30" s="8">
        <v>300</v>
      </c>
      <c r="X30" s="6" t="s">
        <v>139</v>
      </c>
      <c r="Y30" s="6"/>
      <c r="Z30" s="6"/>
      <c r="AA30" s="6"/>
      <c r="AB30" s="6"/>
      <c r="AC30" s="6"/>
      <c r="AD30" s="12"/>
    </row>
    <row r="31" spans="1:30" x14ac:dyDescent="0.15">
      <c r="A31" s="6" t="s">
        <v>132</v>
      </c>
      <c r="B31" s="6" t="s">
        <v>133</v>
      </c>
      <c r="C31" s="6" t="s">
        <v>140</v>
      </c>
      <c r="D31" s="6" t="s">
        <v>140</v>
      </c>
      <c r="E31" s="16" t="str">
        <f t="shared" si="0"/>
        <v>Objet Digital ABS Ivory</v>
      </c>
      <c r="F31" s="6" t="s">
        <v>135</v>
      </c>
      <c r="G31" s="6" t="s">
        <v>136</v>
      </c>
      <c r="H31" s="6"/>
      <c r="I31" s="6" t="s">
        <v>137</v>
      </c>
      <c r="J31" s="6" t="s">
        <v>93</v>
      </c>
      <c r="K31" s="6" t="s">
        <v>49</v>
      </c>
      <c r="L31" s="6" t="s">
        <v>64</v>
      </c>
      <c r="M31" s="23">
        <v>90.46875</v>
      </c>
      <c r="N31" s="23">
        <v>5.6604570000000001</v>
      </c>
      <c r="O31" s="23">
        <v>80.079941000000005</v>
      </c>
      <c r="P31" s="23">
        <v>5.2738389999999997</v>
      </c>
      <c r="Q31" s="23">
        <v>78.176597999999998</v>
      </c>
      <c r="R31" s="23">
        <v>5.958691</v>
      </c>
      <c r="S31" s="23">
        <v>61.266716000000002</v>
      </c>
      <c r="T31" s="23">
        <v>7.5278109999999998</v>
      </c>
      <c r="U31" s="6" t="s">
        <v>33</v>
      </c>
      <c r="V31" s="6" t="s">
        <v>34</v>
      </c>
      <c r="W31" s="8">
        <v>300</v>
      </c>
      <c r="X31" s="6" t="s">
        <v>139</v>
      </c>
      <c r="Y31" s="6"/>
      <c r="Z31" s="6"/>
      <c r="AA31" s="6"/>
      <c r="AB31" s="6"/>
      <c r="AC31" s="6"/>
      <c r="AD31" s="12"/>
    </row>
    <row r="32" spans="1:30" x14ac:dyDescent="0.15">
      <c r="A32" s="6" t="s">
        <v>132</v>
      </c>
      <c r="B32" s="6" t="s">
        <v>133</v>
      </c>
      <c r="C32" s="6" t="s">
        <v>141</v>
      </c>
      <c r="D32" s="6" t="s">
        <v>141</v>
      </c>
      <c r="E32" s="16" t="str">
        <f t="shared" si="0"/>
        <v>Objet DM400</v>
      </c>
      <c r="F32" s="6" t="s">
        <v>135</v>
      </c>
      <c r="G32" s="6"/>
      <c r="H32" s="6"/>
      <c r="I32" s="6" t="s">
        <v>62</v>
      </c>
      <c r="J32" s="6" t="s">
        <v>142</v>
      </c>
      <c r="K32" s="6" t="s">
        <v>49</v>
      </c>
      <c r="L32" s="6" t="s">
        <v>64</v>
      </c>
      <c r="M32" s="23">
        <v>-17.080914</v>
      </c>
      <c r="N32" s="23">
        <v>4.9097790000000003</v>
      </c>
      <c r="O32" s="23">
        <v>-20.729144999999999</v>
      </c>
      <c r="P32" s="23">
        <v>4.8912709999999997</v>
      </c>
      <c r="Q32" s="23">
        <v>-27.930430999999999</v>
      </c>
      <c r="R32" s="23">
        <v>5.0823600000000004</v>
      </c>
      <c r="S32" s="23">
        <v>-41.129787</v>
      </c>
      <c r="T32" s="23">
        <v>5.6554419999999999</v>
      </c>
      <c r="U32" s="6" t="s">
        <v>33</v>
      </c>
      <c r="V32" s="6" t="s">
        <v>34</v>
      </c>
      <c r="W32" s="8">
        <v>300</v>
      </c>
      <c r="X32" s="6" t="s">
        <v>143</v>
      </c>
      <c r="Y32" s="6"/>
      <c r="Z32" s="6"/>
      <c r="AA32" s="6"/>
      <c r="AB32" s="6"/>
      <c r="AC32" s="6"/>
      <c r="AD32" s="12"/>
    </row>
    <row r="33" spans="1:30" x14ac:dyDescent="0.15">
      <c r="A33" s="6" t="s">
        <v>132</v>
      </c>
      <c r="B33" s="6" t="s">
        <v>133</v>
      </c>
      <c r="C33" s="6" t="s">
        <v>144</v>
      </c>
      <c r="D33" s="6" t="s">
        <v>144</v>
      </c>
      <c r="E33" s="16" t="str">
        <f t="shared" si="0"/>
        <v>Objet DM8505</v>
      </c>
      <c r="F33" s="6" t="s">
        <v>135</v>
      </c>
      <c r="G33" s="6" t="s">
        <v>136</v>
      </c>
      <c r="H33" s="6"/>
      <c r="I33" s="6" t="s">
        <v>137</v>
      </c>
      <c r="J33" s="6" t="s">
        <v>145</v>
      </c>
      <c r="K33" s="6" t="s">
        <v>49</v>
      </c>
      <c r="L33" s="6" t="s">
        <v>64</v>
      </c>
      <c r="M33" s="23">
        <v>102.83556400000001</v>
      </c>
      <c r="N33" s="23">
        <v>9.6842079999999999</v>
      </c>
      <c r="O33" s="23">
        <v>101.45089</v>
      </c>
      <c r="P33" s="23">
        <v>8.4959039999999995</v>
      </c>
      <c r="Q33" s="23">
        <v>98.113097999999994</v>
      </c>
      <c r="R33" s="23">
        <v>8.6307229999999997</v>
      </c>
      <c r="S33" s="23">
        <v>86.453873000000002</v>
      </c>
      <c r="T33" s="23">
        <v>6.6291650000000004</v>
      </c>
      <c r="U33" s="6" t="s">
        <v>33</v>
      </c>
      <c r="V33" s="6" t="s">
        <v>34</v>
      </c>
      <c r="W33" s="8">
        <v>300</v>
      </c>
      <c r="X33" s="6" t="s">
        <v>146</v>
      </c>
      <c r="Y33" s="6"/>
      <c r="Z33" s="6"/>
      <c r="AA33" s="6"/>
      <c r="AB33" s="6"/>
      <c r="AC33" s="6"/>
      <c r="AD33" s="12"/>
    </row>
    <row r="34" spans="1:30" x14ac:dyDescent="0.15">
      <c r="A34" s="6" t="s">
        <v>132</v>
      </c>
      <c r="B34" s="6" t="s">
        <v>133</v>
      </c>
      <c r="C34" s="6" t="s">
        <v>147</v>
      </c>
      <c r="D34" s="6" t="s">
        <v>147</v>
      </c>
      <c r="E34" s="16" t="str">
        <f t="shared" si="0"/>
        <v>Objet DM8510</v>
      </c>
      <c r="F34" s="6" t="s">
        <v>135</v>
      </c>
      <c r="G34" s="6" t="s">
        <v>136</v>
      </c>
      <c r="H34" s="6"/>
      <c r="I34" s="6" t="s">
        <v>137</v>
      </c>
      <c r="J34" s="6" t="s">
        <v>145</v>
      </c>
      <c r="K34" s="6" t="s">
        <v>49</v>
      </c>
      <c r="L34" s="6" t="s">
        <v>64</v>
      </c>
      <c r="M34" s="23">
        <v>101.447914</v>
      </c>
      <c r="N34" s="23">
        <v>12.537654</v>
      </c>
      <c r="O34" s="23">
        <v>102.58287799999999</v>
      </c>
      <c r="P34" s="23">
        <v>14.120378000000001</v>
      </c>
      <c r="Q34" s="23">
        <v>95.625</v>
      </c>
      <c r="R34" s="23">
        <v>11.761378000000001</v>
      </c>
      <c r="S34" s="23">
        <v>93.509513999999996</v>
      </c>
      <c r="T34" s="23">
        <v>17.320381000000001</v>
      </c>
      <c r="U34" s="6" t="s">
        <v>33</v>
      </c>
      <c r="V34" s="6" t="s">
        <v>34</v>
      </c>
      <c r="W34" s="8">
        <v>300</v>
      </c>
      <c r="X34" s="6" t="s">
        <v>146</v>
      </c>
      <c r="Y34" s="6"/>
      <c r="Z34" s="6"/>
      <c r="AA34" s="6"/>
      <c r="AB34" s="6"/>
      <c r="AC34" s="6"/>
      <c r="AD34" s="12"/>
    </row>
    <row r="35" spans="1:30" x14ac:dyDescent="0.15">
      <c r="A35" s="6" t="s">
        <v>132</v>
      </c>
      <c r="B35" s="6" t="s">
        <v>133</v>
      </c>
      <c r="C35" s="6" t="s">
        <v>148</v>
      </c>
      <c r="D35" s="6" t="s">
        <v>148</v>
      </c>
      <c r="E35" s="16" t="str">
        <f t="shared" si="0"/>
        <v>Objet DM8515</v>
      </c>
      <c r="F35" s="6" t="s">
        <v>135</v>
      </c>
      <c r="G35" s="6" t="s">
        <v>136</v>
      </c>
      <c r="H35" s="6"/>
      <c r="I35" s="6" t="s">
        <v>137</v>
      </c>
      <c r="J35" s="6" t="s">
        <v>145</v>
      </c>
      <c r="K35" s="6" t="s">
        <v>49</v>
      </c>
      <c r="L35" s="6" t="s">
        <v>64</v>
      </c>
      <c r="M35" s="23">
        <v>109.717857</v>
      </c>
      <c r="N35" s="23">
        <v>14.338222</v>
      </c>
      <c r="O35" s="23">
        <v>101.276527</v>
      </c>
      <c r="P35" s="23">
        <v>8.3154559999999993</v>
      </c>
      <c r="Q35" s="23">
        <v>97.721428000000003</v>
      </c>
      <c r="R35" s="23">
        <v>10.363683999999999</v>
      </c>
      <c r="S35" s="23">
        <v>88.656631000000004</v>
      </c>
      <c r="T35" s="23">
        <v>7.6395169999999997</v>
      </c>
      <c r="U35" s="6" t="s">
        <v>33</v>
      </c>
      <c r="V35" s="6" t="s">
        <v>34</v>
      </c>
      <c r="W35" s="8">
        <v>300</v>
      </c>
      <c r="X35" s="6" t="s">
        <v>146</v>
      </c>
      <c r="Y35" s="6"/>
      <c r="Z35" s="6"/>
      <c r="AA35" s="6"/>
      <c r="AB35" s="6"/>
      <c r="AC35" s="6"/>
      <c r="AD35" s="12"/>
    </row>
    <row r="36" spans="1:30" x14ac:dyDescent="0.15">
      <c r="A36" s="6" t="s">
        <v>132</v>
      </c>
      <c r="B36" s="6" t="s">
        <v>133</v>
      </c>
      <c r="C36" s="6" t="s">
        <v>149</v>
      </c>
      <c r="D36" s="6" t="s">
        <v>149</v>
      </c>
      <c r="E36" s="16" t="str">
        <f t="shared" si="0"/>
        <v>Objet DM8520</v>
      </c>
      <c r="F36" s="6" t="s">
        <v>135</v>
      </c>
      <c r="G36" s="6" t="s">
        <v>136</v>
      </c>
      <c r="H36" s="6"/>
      <c r="I36" s="6" t="s">
        <v>137</v>
      </c>
      <c r="J36" s="6" t="s">
        <v>145</v>
      </c>
      <c r="K36" s="6" t="s">
        <v>49</v>
      </c>
      <c r="L36" s="6" t="s">
        <v>64</v>
      </c>
      <c r="M36" s="23">
        <v>99.691565999999995</v>
      </c>
      <c r="N36" s="23">
        <v>11.091108</v>
      </c>
      <c r="O36" s="23">
        <v>97.805892999999998</v>
      </c>
      <c r="P36" s="23">
        <v>10.617205</v>
      </c>
      <c r="Q36" s="23">
        <v>95.171745000000001</v>
      </c>
      <c r="R36" s="23">
        <v>11.803125</v>
      </c>
      <c r="S36" s="23">
        <v>82.515243999999996</v>
      </c>
      <c r="T36" s="23">
        <v>9.6634239999999991</v>
      </c>
      <c r="U36" s="6" t="s">
        <v>33</v>
      </c>
      <c r="V36" s="6" t="s">
        <v>34</v>
      </c>
      <c r="W36" s="8">
        <v>300</v>
      </c>
      <c r="X36" s="6" t="s">
        <v>146</v>
      </c>
      <c r="Y36" s="6"/>
      <c r="Z36" s="6"/>
      <c r="AA36" s="6"/>
      <c r="AB36" s="6"/>
      <c r="AC36" s="6"/>
      <c r="AD36" s="12"/>
    </row>
    <row r="37" spans="1:30" x14ac:dyDescent="0.15">
      <c r="A37" s="6" t="s">
        <v>132</v>
      </c>
      <c r="B37" s="6" t="s">
        <v>133</v>
      </c>
      <c r="C37" s="6" t="s">
        <v>150</v>
      </c>
      <c r="D37" s="6" t="s">
        <v>150</v>
      </c>
      <c r="E37" s="16" t="str">
        <f t="shared" si="0"/>
        <v>Objet DM8525</v>
      </c>
      <c r="F37" s="6" t="s">
        <v>135</v>
      </c>
      <c r="G37" s="6" t="s">
        <v>136</v>
      </c>
      <c r="H37" s="6"/>
      <c r="I37" s="6" t="s">
        <v>137</v>
      </c>
      <c r="J37" s="6" t="s">
        <v>124</v>
      </c>
      <c r="K37" s="6" t="s">
        <v>49</v>
      </c>
      <c r="L37" s="6" t="s">
        <v>64</v>
      </c>
      <c r="M37" s="23">
        <v>101.06785600000001</v>
      </c>
      <c r="N37" s="23">
        <v>10.636312</v>
      </c>
      <c r="O37" s="23">
        <v>96.358924999999999</v>
      </c>
      <c r="P37" s="23">
        <v>9.0581890000000005</v>
      </c>
      <c r="Q37" s="23">
        <v>93.486312999999996</v>
      </c>
      <c r="R37" s="23">
        <v>10.113378000000001</v>
      </c>
      <c r="S37" s="23">
        <v>82.098808000000005</v>
      </c>
      <c r="T37" s="23">
        <v>9.4559800000000003</v>
      </c>
      <c r="U37" s="6" t="s">
        <v>33</v>
      </c>
      <c r="V37" s="6" t="s">
        <v>34</v>
      </c>
      <c r="W37" s="8">
        <v>300</v>
      </c>
      <c r="X37" s="6" t="s">
        <v>146</v>
      </c>
      <c r="Y37" s="6"/>
      <c r="Z37" s="6"/>
      <c r="AA37" s="6"/>
      <c r="AB37" s="6"/>
      <c r="AC37" s="6"/>
      <c r="AD37" s="12"/>
    </row>
    <row r="38" spans="1:30" x14ac:dyDescent="0.15">
      <c r="A38" s="6" t="s">
        <v>132</v>
      </c>
      <c r="B38" s="6" t="s">
        <v>133</v>
      </c>
      <c r="C38" s="6" t="s">
        <v>151</v>
      </c>
      <c r="D38" s="6" t="s">
        <v>151</v>
      </c>
      <c r="E38" s="16" t="str">
        <f t="shared" si="0"/>
        <v>Objet DM8530</v>
      </c>
      <c r="F38" s="6" t="s">
        <v>135</v>
      </c>
      <c r="G38" s="6" t="s">
        <v>136</v>
      </c>
      <c r="H38" s="6"/>
      <c r="I38" s="6" t="s">
        <v>137</v>
      </c>
      <c r="J38" s="6" t="s">
        <v>124</v>
      </c>
      <c r="K38" s="6" t="s">
        <v>49</v>
      </c>
      <c r="L38" s="6" t="s">
        <v>64</v>
      </c>
      <c r="M38" s="23">
        <v>93.688568000000004</v>
      </c>
      <c r="N38" s="23">
        <v>4.8560239999999997</v>
      </c>
      <c r="O38" s="23">
        <v>93.559287999999995</v>
      </c>
      <c r="P38" s="23">
        <v>6.2286970000000004</v>
      </c>
      <c r="Q38" s="23">
        <v>86.549285999999995</v>
      </c>
      <c r="R38" s="23">
        <v>4.4730780000000001</v>
      </c>
      <c r="S38" s="23">
        <v>78.938568000000004</v>
      </c>
      <c r="T38" s="23">
        <v>6.4277850000000001</v>
      </c>
      <c r="U38" s="6" t="s">
        <v>33</v>
      </c>
      <c r="V38" s="6" t="s">
        <v>34</v>
      </c>
      <c r="W38" s="8">
        <v>300</v>
      </c>
      <c r="X38" s="6" t="s">
        <v>146</v>
      </c>
      <c r="Y38" s="6"/>
      <c r="Z38" s="6"/>
      <c r="AA38" s="6"/>
      <c r="AB38" s="6"/>
      <c r="AC38" s="6"/>
      <c r="AD38" s="12"/>
    </row>
    <row r="39" spans="1:30" x14ac:dyDescent="0.15">
      <c r="A39" s="6" t="s">
        <v>132</v>
      </c>
      <c r="B39" s="6" t="s">
        <v>133</v>
      </c>
      <c r="C39" s="6" t="s">
        <v>152</v>
      </c>
      <c r="D39" s="6" t="s">
        <v>152</v>
      </c>
      <c r="E39" s="16" t="str">
        <f t="shared" si="0"/>
        <v>Objet DM9840</v>
      </c>
      <c r="F39" s="6" t="s">
        <v>135</v>
      </c>
      <c r="G39" s="6" t="s">
        <v>153</v>
      </c>
      <c r="H39" s="6"/>
      <c r="I39" s="6" t="s">
        <v>154</v>
      </c>
      <c r="J39" s="6" t="s">
        <v>30</v>
      </c>
      <c r="K39" s="6" t="s">
        <v>49</v>
      </c>
      <c r="L39" s="6" t="s">
        <v>64</v>
      </c>
      <c r="M39" s="23">
        <v>60.496322999999997</v>
      </c>
      <c r="N39" s="23">
        <v>12.931775999999999</v>
      </c>
      <c r="O39" s="23">
        <v>55.801471999999997</v>
      </c>
      <c r="P39" s="23">
        <v>11.948558</v>
      </c>
      <c r="Q39" s="23">
        <v>54.894852</v>
      </c>
      <c r="R39" s="23">
        <v>12.200277</v>
      </c>
      <c r="S39" s="23">
        <v>40.994853999999997</v>
      </c>
      <c r="T39" s="23">
        <v>13.040257</v>
      </c>
      <c r="U39" s="6" t="s">
        <v>33</v>
      </c>
      <c r="V39" s="6" t="s">
        <v>34</v>
      </c>
      <c r="W39" s="8">
        <v>300</v>
      </c>
      <c r="X39" s="6" t="s">
        <v>146</v>
      </c>
      <c r="Y39" s="6"/>
      <c r="Z39" s="6"/>
      <c r="AA39" s="6"/>
      <c r="AB39" s="6"/>
      <c r="AC39" s="6"/>
      <c r="AD39" s="12"/>
    </row>
    <row r="40" spans="1:30" ht="16" customHeight="1" x14ac:dyDescent="0.15">
      <c r="A40" s="6" t="s">
        <v>132</v>
      </c>
      <c r="B40" s="6" t="s">
        <v>133</v>
      </c>
      <c r="C40" s="6" t="s">
        <v>155</v>
      </c>
      <c r="D40" s="6" t="s">
        <v>155</v>
      </c>
      <c r="E40" s="16" t="str">
        <f t="shared" si="0"/>
        <v>Objet DM9850</v>
      </c>
      <c r="F40" s="6" t="s">
        <v>135</v>
      </c>
      <c r="G40" s="6" t="s">
        <v>156</v>
      </c>
      <c r="H40" s="6"/>
      <c r="I40" s="6" t="s">
        <v>154</v>
      </c>
      <c r="J40" s="6" t="s">
        <v>30</v>
      </c>
      <c r="K40" s="6" t="s">
        <v>49</v>
      </c>
      <c r="L40" s="6" t="s">
        <v>64</v>
      </c>
      <c r="M40" s="23">
        <v>58.713070000000002</v>
      </c>
      <c r="N40" s="23">
        <v>5.6128419999999997</v>
      </c>
      <c r="O40" s="23">
        <v>54.109848</v>
      </c>
      <c r="P40" s="23">
        <v>4.5204690000000003</v>
      </c>
      <c r="Q40" s="23">
        <v>54.122157999999999</v>
      </c>
      <c r="R40" s="23">
        <v>6.1577630000000001</v>
      </c>
      <c r="S40" s="23">
        <v>39.942233999999999</v>
      </c>
      <c r="T40" s="23">
        <v>4.8670150000000003</v>
      </c>
      <c r="U40" s="6" t="s">
        <v>33</v>
      </c>
      <c r="V40" s="6" t="s">
        <v>34</v>
      </c>
      <c r="W40" s="8">
        <v>300</v>
      </c>
      <c r="X40" s="6" t="s">
        <v>146</v>
      </c>
      <c r="Y40" s="6"/>
      <c r="Z40" s="6"/>
      <c r="AA40" s="6"/>
      <c r="AB40" s="6"/>
      <c r="AC40" s="6"/>
      <c r="AD40" s="12"/>
    </row>
    <row r="41" spans="1:30" x14ac:dyDescent="0.15">
      <c r="A41" s="6" t="s">
        <v>132</v>
      </c>
      <c r="B41" s="6" t="s">
        <v>133</v>
      </c>
      <c r="C41" s="6" t="s">
        <v>157</v>
      </c>
      <c r="D41" s="6" t="s">
        <v>157</v>
      </c>
      <c r="E41" s="16" t="str">
        <f t="shared" si="0"/>
        <v>Objet DM9860</v>
      </c>
      <c r="F41" s="6" t="s">
        <v>135</v>
      </c>
      <c r="G41" s="6" t="s">
        <v>158</v>
      </c>
      <c r="H41" s="6"/>
      <c r="I41" s="6" t="s">
        <v>154</v>
      </c>
      <c r="J41" s="6" t="s">
        <v>30</v>
      </c>
      <c r="K41" s="6" t="s">
        <v>49</v>
      </c>
      <c r="L41" s="6" t="s">
        <v>64</v>
      </c>
      <c r="M41" s="23">
        <v>61.684376</v>
      </c>
      <c r="N41" s="23">
        <v>8.9365170000000003</v>
      </c>
      <c r="O41" s="23">
        <v>61.157291000000001</v>
      </c>
      <c r="P41" s="23">
        <v>6.8852669999999998</v>
      </c>
      <c r="Q41" s="23">
        <v>52.748958999999999</v>
      </c>
      <c r="R41" s="23">
        <v>8.8950390000000006</v>
      </c>
      <c r="S41" s="23">
        <v>50.022914999999998</v>
      </c>
      <c r="T41" s="23">
        <v>5.6741659999999996</v>
      </c>
      <c r="U41" s="6" t="s">
        <v>33</v>
      </c>
      <c r="V41" s="6" t="s">
        <v>34</v>
      </c>
      <c r="W41" s="8">
        <v>300</v>
      </c>
      <c r="X41" s="6" t="s">
        <v>146</v>
      </c>
      <c r="Y41" s="6"/>
      <c r="Z41" s="6"/>
      <c r="AA41" s="6"/>
      <c r="AB41" s="6"/>
      <c r="AC41" s="6"/>
      <c r="AD41" s="12"/>
    </row>
    <row r="42" spans="1:30" ht="15.75" customHeight="1" x14ac:dyDescent="0.15">
      <c r="A42" s="6" t="s">
        <v>132</v>
      </c>
      <c r="B42" s="6" t="s">
        <v>133</v>
      </c>
      <c r="C42" s="6" t="s">
        <v>159</v>
      </c>
      <c r="D42" s="6" t="s">
        <v>159</v>
      </c>
      <c r="E42" s="16" t="str">
        <f t="shared" si="0"/>
        <v>Objet DM9870</v>
      </c>
      <c r="F42" s="6" t="s">
        <v>135</v>
      </c>
      <c r="G42" s="6" t="s">
        <v>160</v>
      </c>
      <c r="H42" s="6"/>
      <c r="I42" s="6" t="s">
        <v>154</v>
      </c>
      <c r="J42" s="6" t="s">
        <v>30</v>
      </c>
      <c r="K42" s="6" t="s">
        <v>49</v>
      </c>
      <c r="L42" s="6" t="s">
        <v>64</v>
      </c>
      <c r="M42" s="23">
        <v>69.102180000000004</v>
      </c>
      <c r="N42" s="23">
        <v>6.0380539999999998</v>
      </c>
      <c r="O42" s="23">
        <v>68.770836000000003</v>
      </c>
      <c r="P42" s="23">
        <v>6.1951140000000002</v>
      </c>
      <c r="Q42" s="23">
        <v>65.027778999999995</v>
      </c>
      <c r="R42" s="23">
        <v>5.8150639999999996</v>
      </c>
      <c r="S42" s="23">
        <v>55.057541000000001</v>
      </c>
      <c r="T42" s="23">
        <v>6.543196</v>
      </c>
      <c r="U42" s="6" t="s">
        <v>33</v>
      </c>
      <c r="V42" s="6" t="s">
        <v>34</v>
      </c>
      <c r="W42" s="8">
        <v>300</v>
      </c>
      <c r="X42" s="6" t="s">
        <v>146</v>
      </c>
      <c r="Y42" s="6"/>
      <c r="Z42" s="6"/>
      <c r="AA42" s="6"/>
      <c r="AB42" s="6"/>
      <c r="AC42" s="6"/>
      <c r="AD42" s="12"/>
    </row>
    <row r="43" spans="1:30" x14ac:dyDescent="0.15">
      <c r="A43" s="6" t="s">
        <v>132</v>
      </c>
      <c r="B43" s="6" t="s">
        <v>133</v>
      </c>
      <c r="C43" s="6" t="s">
        <v>161</v>
      </c>
      <c r="D43" s="6" t="s">
        <v>161</v>
      </c>
      <c r="E43" s="16" t="str">
        <f t="shared" si="0"/>
        <v>Objet DM9885</v>
      </c>
      <c r="F43" s="6" t="s">
        <v>135</v>
      </c>
      <c r="G43" s="6" t="s">
        <v>162</v>
      </c>
      <c r="H43" s="6"/>
      <c r="I43" s="6" t="s">
        <v>154</v>
      </c>
      <c r="J43" s="6" t="s">
        <v>30</v>
      </c>
      <c r="K43" s="6" t="s">
        <v>49</v>
      </c>
      <c r="L43" s="6" t="s">
        <v>64</v>
      </c>
      <c r="M43" s="23">
        <v>73.206397999999993</v>
      </c>
      <c r="N43" s="23">
        <v>6.4020469999999996</v>
      </c>
      <c r="O43" s="23">
        <v>66.241280000000003</v>
      </c>
      <c r="P43" s="23">
        <v>7.293272</v>
      </c>
      <c r="Q43" s="23">
        <v>65.755088999999998</v>
      </c>
      <c r="R43" s="23">
        <v>6.3174619999999999</v>
      </c>
      <c r="S43" s="23">
        <v>52.012355999999997</v>
      </c>
      <c r="T43" s="23">
        <v>8.0503900000000002</v>
      </c>
      <c r="U43" s="6" t="s">
        <v>33</v>
      </c>
      <c r="V43" s="6" t="s">
        <v>34</v>
      </c>
      <c r="W43" s="8">
        <v>300</v>
      </c>
      <c r="X43" s="6" t="s">
        <v>146</v>
      </c>
      <c r="Y43" s="6"/>
      <c r="Z43" s="6"/>
      <c r="AA43" s="6"/>
      <c r="AB43" s="6"/>
      <c r="AC43" s="6"/>
      <c r="AD43" s="12"/>
    </row>
    <row r="44" spans="1:30" x14ac:dyDescent="0.15">
      <c r="A44" s="6" t="s">
        <v>132</v>
      </c>
      <c r="B44" s="6" t="s">
        <v>133</v>
      </c>
      <c r="C44" s="6" t="s">
        <v>163</v>
      </c>
      <c r="D44" s="6" t="s">
        <v>163</v>
      </c>
      <c r="E44" s="16" t="str">
        <f t="shared" si="0"/>
        <v>Objet DM9895</v>
      </c>
      <c r="F44" s="6" t="s">
        <v>135</v>
      </c>
      <c r="G44" s="6" t="s">
        <v>164</v>
      </c>
      <c r="H44" s="6"/>
      <c r="I44" s="6" t="s">
        <v>154</v>
      </c>
      <c r="J44" s="6" t="s">
        <v>30</v>
      </c>
      <c r="K44" s="6" t="s">
        <v>49</v>
      </c>
      <c r="L44" s="6" t="s">
        <v>64</v>
      </c>
      <c r="M44" s="23">
        <v>76.354941999999994</v>
      </c>
      <c r="N44" s="23">
        <v>6.4999549999999999</v>
      </c>
      <c r="O44" s="23">
        <v>72.054107999999999</v>
      </c>
      <c r="P44" s="23">
        <v>5.4329939999999999</v>
      </c>
      <c r="Q44" s="23">
        <v>70.693565000000007</v>
      </c>
      <c r="R44" s="23">
        <v>5.9107070000000004</v>
      </c>
      <c r="S44" s="23">
        <v>60.161380999999999</v>
      </c>
      <c r="T44" s="23">
        <v>5.4174369999999996</v>
      </c>
      <c r="U44" s="6" t="s">
        <v>33</v>
      </c>
      <c r="V44" s="6" t="s">
        <v>34</v>
      </c>
      <c r="W44" s="8">
        <v>300</v>
      </c>
      <c r="X44" s="6" t="s">
        <v>146</v>
      </c>
      <c r="Y44" s="6"/>
      <c r="Z44" s="6"/>
      <c r="AA44" s="6"/>
      <c r="AB44" s="6"/>
      <c r="AC44" s="6"/>
      <c r="AD44" s="12"/>
    </row>
    <row r="45" spans="1:30" ht="15.75" customHeight="1" x14ac:dyDescent="0.15">
      <c r="A45" s="6" t="s">
        <v>132</v>
      </c>
      <c r="B45" s="6" t="s">
        <v>133</v>
      </c>
      <c r="C45" s="6" t="s">
        <v>165</v>
      </c>
      <c r="D45" s="6" t="s">
        <v>165</v>
      </c>
      <c r="E45" s="16" t="str">
        <f t="shared" si="0"/>
        <v>Objet DurusWhite</v>
      </c>
      <c r="F45" s="6" t="s">
        <v>135</v>
      </c>
      <c r="G45" s="6" t="s">
        <v>136</v>
      </c>
      <c r="H45" s="6"/>
      <c r="I45" s="6" t="s">
        <v>62</v>
      </c>
      <c r="J45" s="6" t="s">
        <v>166</v>
      </c>
      <c r="K45" s="6" t="s">
        <v>49</v>
      </c>
      <c r="L45" s="6" t="s">
        <v>64</v>
      </c>
      <c r="M45" s="23">
        <v>85.527045999999999</v>
      </c>
      <c r="N45" s="23">
        <v>7.9292059999999998</v>
      </c>
      <c r="O45" s="23">
        <v>83.040985000000006</v>
      </c>
      <c r="P45" s="23">
        <v>5.6205629999999998</v>
      </c>
      <c r="Q45" s="23">
        <v>73.421310000000005</v>
      </c>
      <c r="R45" s="23">
        <v>11.052668000000001</v>
      </c>
      <c r="S45" s="23">
        <v>39.806969000000002</v>
      </c>
      <c r="T45" s="23">
        <v>11.689957</v>
      </c>
      <c r="U45" s="6" t="s">
        <v>33</v>
      </c>
      <c r="V45" s="6" t="s">
        <v>34</v>
      </c>
      <c r="W45" s="8">
        <v>300</v>
      </c>
      <c r="X45" s="6" t="s">
        <v>139</v>
      </c>
      <c r="Y45" s="6"/>
      <c r="Z45" s="6"/>
      <c r="AA45" s="6"/>
      <c r="AB45" s="6"/>
      <c r="AC45" s="6"/>
      <c r="AD45" s="12"/>
    </row>
    <row r="46" spans="1:30" ht="15.75" customHeight="1" x14ac:dyDescent="0.15">
      <c r="A46" s="6" t="s">
        <v>132</v>
      </c>
      <c r="B46" s="6" t="s">
        <v>133</v>
      </c>
      <c r="C46" s="6" t="s">
        <v>167</v>
      </c>
      <c r="D46" s="6" t="s">
        <v>167</v>
      </c>
      <c r="E46" s="16" t="str">
        <f t="shared" si="0"/>
        <v>Objet Endur</v>
      </c>
      <c r="F46" s="6" t="s">
        <v>135</v>
      </c>
      <c r="G46" s="6" t="s">
        <v>136</v>
      </c>
      <c r="H46" s="6"/>
      <c r="I46" s="6" t="s">
        <v>62</v>
      </c>
      <c r="J46" s="6" t="s">
        <v>93</v>
      </c>
      <c r="K46" s="6" t="s">
        <v>49</v>
      </c>
      <c r="L46" s="6" t="s">
        <v>64</v>
      </c>
      <c r="M46" s="23">
        <v>132.31720000000001</v>
      </c>
      <c r="N46" s="23">
        <v>11.881341000000001</v>
      </c>
      <c r="O46" s="23">
        <v>129.02990700000001</v>
      </c>
      <c r="P46" s="23">
        <v>10.845473999999999</v>
      </c>
      <c r="Q46" s="23">
        <v>124.341064</v>
      </c>
      <c r="R46" s="23">
        <v>10.38883</v>
      </c>
      <c r="S46" s="23">
        <v>116.51881400000001</v>
      </c>
      <c r="T46" s="23">
        <v>9.2424879999999998</v>
      </c>
      <c r="U46" s="6" t="s">
        <v>33</v>
      </c>
      <c r="V46" s="6" t="s">
        <v>34</v>
      </c>
      <c r="W46" s="8">
        <v>300</v>
      </c>
      <c r="X46" s="6" t="s">
        <v>139</v>
      </c>
      <c r="Y46" s="6"/>
      <c r="Z46" s="6"/>
      <c r="AA46" s="6"/>
      <c r="AB46" s="6"/>
      <c r="AC46" s="6"/>
      <c r="AD46" s="12"/>
    </row>
    <row r="47" spans="1:30" ht="15.75" customHeight="1" x14ac:dyDescent="0.15">
      <c r="A47" s="6" t="s">
        <v>132</v>
      </c>
      <c r="B47" s="6" t="s">
        <v>133</v>
      </c>
      <c r="C47" s="6" t="s">
        <v>168</v>
      </c>
      <c r="D47" s="6" t="s">
        <v>168</v>
      </c>
      <c r="E47" s="16" t="str">
        <f t="shared" si="0"/>
        <v>Objet FullCure720</v>
      </c>
      <c r="F47" s="6" t="s">
        <v>135</v>
      </c>
      <c r="G47" s="6" t="s">
        <v>136</v>
      </c>
      <c r="H47" s="6"/>
      <c r="I47" s="6" t="s">
        <v>62</v>
      </c>
      <c r="J47" s="6" t="s">
        <v>142</v>
      </c>
      <c r="K47" s="6" t="s">
        <v>49</v>
      </c>
      <c r="L47" s="6" t="s">
        <v>64</v>
      </c>
      <c r="M47" s="23">
        <v>95.542854000000005</v>
      </c>
      <c r="N47" s="23">
        <v>8.5623729999999991</v>
      </c>
      <c r="O47" s="23">
        <v>95.888390000000001</v>
      </c>
      <c r="P47" s="23">
        <v>4.9958539999999996</v>
      </c>
      <c r="Q47" s="23">
        <v>89.599106000000006</v>
      </c>
      <c r="R47" s="23">
        <v>6.2964190000000002</v>
      </c>
      <c r="S47" s="23">
        <v>77.969643000000005</v>
      </c>
      <c r="T47" s="23">
        <v>4.7766169999999999</v>
      </c>
      <c r="U47" s="6" t="s">
        <v>33</v>
      </c>
      <c r="V47" s="6" t="s">
        <v>34</v>
      </c>
      <c r="W47" s="8">
        <v>300</v>
      </c>
      <c r="X47" s="6" t="s">
        <v>139</v>
      </c>
      <c r="Y47" s="6"/>
      <c r="Z47" s="6"/>
      <c r="AA47" s="6"/>
      <c r="AB47" s="6"/>
      <c r="AC47" s="6"/>
      <c r="AD47" s="12"/>
    </row>
    <row r="48" spans="1:30" ht="15.75" customHeight="1" x14ac:dyDescent="0.15">
      <c r="A48" s="6" t="s">
        <v>132</v>
      </c>
      <c r="B48" s="6" t="s">
        <v>133</v>
      </c>
      <c r="C48" s="6" t="s">
        <v>169</v>
      </c>
      <c r="D48" s="6" t="s">
        <v>169</v>
      </c>
      <c r="E48" s="16" t="str">
        <f t="shared" si="0"/>
        <v>Objet HighTemp</v>
      </c>
      <c r="F48" s="6" t="s">
        <v>135</v>
      </c>
      <c r="G48" s="6" t="s">
        <v>136</v>
      </c>
      <c r="H48" s="6"/>
      <c r="I48" s="6" t="s">
        <v>62</v>
      </c>
      <c r="J48" s="6" t="s">
        <v>93</v>
      </c>
      <c r="K48" s="6" t="s">
        <v>49</v>
      </c>
      <c r="L48" s="6" t="s">
        <v>64</v>
      </c>
      <c r="M48" s="23">
        <v>102.077225</v>
      </c>
      <c r="N48" s="23">
        <v>7.5368839999999997</v>
      </c>
      <c r="O48" s="23">
        <v>97.872223000000005</v>
      </c>
      <c r="P48" s="23">
        <v>7.7062090000000003</v>
      </c>
      <c r="Q48" s="23">
        <v>95.102219000000005</v>
      </c>
      <c r="R48" s="23">
        <v>7.6355570000000004</v>
      </c>
      <c r="S48" s="23">
        <v>85.712219000000005</v>
      </c>
      <c r="T48" s="23">
        <v>5.9014259999999998</v>
      </c>
      <c r="U48" s="6" t="s">
        <v>33</v>
      </c>
      <c r="V48" s="6" t="s">
        <v>34</v>
      </c>
      <c r="W48" s="8">
        <v>300</v>
      </c>
      <c r="X48" s="6" t="s">
        <v>139</v>
      </c>
      <c r="Y48" s="6"/>
      <c r="Z48" s="6"/>
      <c r="AA48" s="6"/>
      <c r="AB48" s="6"/>
      <c r="AC48" s="6"/>
      <c r="AD48" s="12"/>
    </row>
    <row r="49" spans="1:30" ht="15.75" customHeight="1" x14ac:dyDescent="0.15">
      <c r="A49" s="6" t="s">
        <v>132</v>
      </c>
      <c r="B49" s="6" t="s">
        <v>133</v>
      </c>
      <c r="C49" s="6" t="s">
        <v>170</v>
      </c>
      <c r="D49" s="6" t="s">
        <v>170</v>
      </c>
      <c r="E49" s="16" t="str">
        <f t="shared" si="0"/>
        <v>Objet TangoBlack</v>
      </c>
      <c r="F49" s="6" t="s">
        <v>135</v>
      </c>
      <c r="G49" s="6" t="s">
        <v>171</v>
      </c>
      <c r="H49" s="6"/>
      <c r="I49" s="6" t="s">
        <v>62</v>
      </c>
      <c r="J49" s="6" t="s">
        <v>30</v>
      </c>
      <c r="K49" s="6" t="s">
        <v>49</v>
      </c>
      <c r="L49" s="6" t="s">
        <v>64</v>
      </c>
      <c r="M49" s="23">
        <v>60.753788</v>
      </c>
      <c r="N49" s="23">
        <v>5.9740200000000003</v>
      </c>
      <c r="O49" s="23">
        <v>66.050185999999997</v>
      </c>
      <c r="P49" s="23">
        <v>7.4710450000000002</v>
      </c>
      <c r="Q49" s="23">
        <v>57.569130000000001</v>
      </c>
      <c r="R49" s="23">
        <v>5.1064129999999999</v>
      </c>
      <c r="S49" s="23">
        <v>45.626891999999998</v>
      </c>
      <c r="T49" s="23">
        <v>9.8395639999999993</v>
      </c>
      <c r="U49" s="6" t="s">
        <v>33</v>
      </c>
      <c r="V49" s="6" t="s">
        <v>34</v>
      </c>
      <c r="W49" s="8">
        <v>300</v>
      </c>
      <c r="X49" s="6" t="s">
        <v>172</v>
      </c>
      <c r="Y49" s="6"/>
      <c r="Z49" s="6"/>
      <c r="AA49" s="6"/>
      <c r="AB49" s="6"/>
      <c r="AC49" s="6"/>
      <c r="AD49" s="12"/>
    </row>
    <row r="50" spans="1:30" ht="15.75" customHeight="1" x14ac:dyDescent="0.15">
      <c r="A50" s="6" t="s">
        <v>132</v>
      </c>
      <c r="B50" s="6" t="s">
        <v>133</v>
      </c>
      <c r="C50" s="6" t="s">
        <v>173</v>
      </c>
      <c r="D50" s="6" t="s">
        <v>173</v>
      </c>
      <c r="E50" s="16" t="str">
        <f t="shared" si="0"/>
        <v>Objet TangoBlackPlus</v>
      </c>
      <c r="F50" s="6" t="s">
        <v>135</v>
      </c>
      <c r="G50" s="6" t="s">
        <v>174</v>
      </c>
      <c r="H50" s="6"/>
      <c r="I50" s="6" t="s">
        <v>62</v>
      </c>
      <c r="J50" s="6" t="s">
        <v>30</v>
      </c>
      <c r="K50" s="6" t="s">
        <v>49</v>
      </c>
      <c r="L50" s="6" t="s">
        <v>64</v>
      </c>
      <c r="M50" s="23">
        <v>51.525570000000002</v>
      </c>
      <c r="N50" s="23">
        <v>11.848392</v>
      </c>
      <c r="O50" s="23">
        <v>52.122726</v>
      </c>
      <c r="P50" s="23">
        <v>11.853775000000001</v>
      </c>
      <c r="Q50" s="23">
        <v>37.398865000000001</v>
      </c>
      <c r="R50" s="23">
        <v>12.116396999999999</v>
      </c>
      <c r="S50" s="23">
        <v>21.713068</v>
      </c>
      <c r="T50" s="23">
        <v>13.481567999999999</v>
      </c>
      <c r="U50" s="6" t="s">
        <v>33</v>
      </c>
      <c r="V50" s="6" t="s">
        <v>34</v>
      </c>
      <c r="W50" s="8">
        <v>300</v>
      </c>
      <c r="X50" s="6" t="s">
        <v>172</v>
      </c>
      <c r="Y50" s="6"/>
      <c r="Z50" s="6"/>
      <c r="AA50" s="6"/>
      <c r="AB50" s="6"/>
      <c r="AC50" s="6"/>
      <c r="AD50" s="12"/>
    </row>
    <row r="51" spans="1:30" x14ac:dyDescent="0.15">
      <c r="A51" s="6" t="s">
        <v>132</v>
      </c>
      <c r="B51" s="6" t="s">
        <v>133</v>
      </c>
      <c r="C51" s="6" t="s">
        <v>175</v>
      </c>
      <c r="D51" s="6" t="s">
        <v>175</v>
      </c>
      <c r="E51" s="16" t="str">
        <f t="shared" si="0"/>
        <v>Objet TangoGray</v>
      </c>
      <c r="F51" s="6" t="s">
        <v>135</v>
      </c>
      <c r="G51" s="6" t="s">
        <v>176</v>
      </c>
      <c r="H51" s="6"/>
      <c r="I51" s="6" t="s">
        <v>62</v>
      </c>
      <c r="J51" s="6" t="s">
        <v>145</v>
      </c>
      <c r="K51" s="6" t="s">
        <v>49</v>
      </c>
      <c r="L51" s="6" t="s">
        <v>64</v>
      </c>
      <c r="M51" s="23">
        <v>86.745316000000003</v>
      </c>
      <c r="N51" s="23">
        <v>9.3912460000000006</v>
      </c>
      <c r="O51" s="23">
        <v>88.697395</v>
      </c>
      <c r="P51" s="23">
        <v>10.100484</v>
      </c>
      <c r="Q51" s="23">
        <v>80.889579999999995</v>
      </c>
      <c r="R51" s="23">
        <v>8.3805870000000002</v>
      </c>
      <c r="S51" s="23">
        <v>78.647919000000002</v>
      </c>
      <c r="T51" s="23">
        <v>9.7855000000000008</v>
      </c>
      <c r="U51" s="6" t="s">
        <v>33</v>
      </c>
      <c r="V51" s="6" t="s">
        <v>34</v>
      </c>
      <c r="W51" s="8">
        <v>300</v>
      </c>
      <c r="X51" s="6" t="s">
        <v>172</v>
      </c>
      <c r="Y51" s="6"/>
      <c r="Z51" s="6"/>
      <c r="AA51" s="6"/>
      <c r="AB51" s="6"/>
      <c r="AC51" s="6"/>
      <c r="AD51" s="12"/>
    </row>
    <row r="52" spans="1:30" x14ac:dyDescent="0.15">
      <c r="A52" s="6" t="s">
        <v>132</v>
      </c>
      <c r="B52" s="6" t="s">
        <v>133</v>
      </c>
      <c r="C52" s="6" t="s">
        <v>177</v>
      </c>
      <c r="D52" s="6" t="s">
        <v>177</v>
      </c>
      <c r="E52" s="16" t="str">
        <f t="shared" si="0"/>
        <v>Objet TangoPlus</v>
      </c>
      <c r="F52" s="6" t="s">
        <v>135</v>
      </c>
      <c r="G52" s="6" t="s">
        <v>174</v>
      </c>
      <c r="H52" s="6"/>
      <c r="I52" s="6" t="s">
        <v>62</v>
      </c>
      <c r="J52" s="6" t="s">
        <v>142</v>
      </c>
      <c r="K52" s="6" t="s">
        <v>49</v>
      </c>
      <c r="L52" s="6" t="s">
        <v>64</v>
      </c>
      <c r="M52" s="23">
        <v>57.319854999999997</v>
      </c>
      <c r="N52" s="23">
        <v>7.7759539999999996</v>
      </c>
      <c r="O52" s="23">
        <v>52.234375</v>
      </c>
      <c r="P52" s="23">
        <v>6.0383500000000003</v>
      </c>
      <c r="Q52" s="23">
        <v>49.490810000000003</v>
      </c>
      <c r="R52" s="23">
        <v>7.5940349999999999</v>
      </c>
      <c r="S52" s="23">
        <v>40.331802000000003</v>
      </c>
      <c r="T52" s="23">
        <v>6.9377579999999996</v>
      </c>
      <c r="U52" s="6" t="s">
        <v>33</v>
      </c>
      <c r="V52" s="6" t="s">
        <v>34</v>
      </c>
      <c r="W52" s="8">
        <v>300</v>
      </c>
      <c r="X52" s="6" t="s">
        <v>172</v>
      </c>
      <c r="Y52" s="6"/>
      <c r="Z52" s="6"/>
      <c r="AA52" s="6"/>
      <c r="AB52" s="6"/>
      <c r="AC52" s="6"/>
      <c r="AD52" s="12"/>
    </row>
    <row r="53" spans="1:30" x14ac:dyDescent="0.15">
      <c r="A53" s="6" t="s">
        <v>132</v>
      </c>
      <c r="B53" s="6" t="s">
        <v>133</v>
      </c>
      <c r="C53" s="6" t="s">
        <v>178</v>
      </c>
      <c r="D53" s="6" t="s">
        <v>178</v>
      </c>
      <c r="E53" s="16" t="str">
        <f t="shared" si="0"/>
        <v>Objet VeroBlack</v>
      </c>
      <c r="F53" s="6" t="s">
        <v>135</v>
      </c>
      <c r="G53" s="6" t="s">
        <v>179</v>
      </c>
      <c r="H53" s="6"/>
      <c r="I53" s="6" t="s">
        <v>62</v>
      </c>
      <c r="J53" s="6" t="s">
        <v>30</v>
      </c>
      <c r="K53" s="6" t="s">
        <v>49</v>
      </c>
      <c r="L53" s="6" t="s">
        <v>64</v>
      </c>
      <c r="M53" s="23">
        <v>94.745002999999997</v>
      </c>
      <c r="N53" s="23">
        <v>9.6404119999999995</v>
      </c>
      <c r="O53" s="23">
        <v>97.860718000000006</v>
      </c>
      <c r="P53" s="23">
        <v>6.7289589999999997</v>
      </c>
      <c r="Q53" s="23">
        <v>86.804282999999998</v>
      </c>
      <c r="R53" s="23">
        <v>9.3057839999999992</v>
      </c>
      <c r="S53" s="23">
        <v>79.377853000000002</v>
      </c>
      <c r="T53" s="23">
        <v>6.0424290000000003</v>
      </c>
      <c r="U53" s="6" t="s">
        <v>33</v>
      </c>
      <c r="V53" s="6" t="s">
        <v>34</v>
      </c>
      <c r="W53" s="8">
        <v>300</v>
      </c>
      <c r="X53" s="6" t="s">
        <v>139</v>
      </c>
      <c r="Y53" s="6"/>
      <c r="Z53" s="6"/>
      <c r="AA53" s="6"/>
      <c r="AB53" s="6"/>
      <c r="AC53" s="6"/>
      <c r="AD53" s="12"/>
    </row>
    <row r="54" spans="1:30" x14ac:dyDescent="0.15">
      <c r="A54" s="6" t="s">
        <v>132</v>
      </c>
      <c r="B54" s="6" t="s">
        <v>133</v>
      </c>
      <c r="C54" s="6" t="s">
        <v>180</v>
      </c>
      <c r="D54" s="6" t="s">
        <v>180</v>
      </c>
      <c r="E54" s="16" t="str">
        <f t="shared" si="0"/>
        <v>Objet VeroBlue</v>
      </c>
      <c r="F54" s="6" t="s">
        <v>135</v>
      </c>
      <c r="G54" s="6" t="s">
        <v>179</v>
      </c>
      <c r="H54" s="6"/>
      <c r="I54" s="6" t="s">
        <v>62</v>
      </c>
      <c r="J54" s="6" t="s">
        <v>181</v>
      </c>
      <c r="K54" s="6" t="s">
        <v>49</v>
      </c>
      <c r="L54" s="6" t="s">
        <v>64</v>
      </c>
      <c r="M54" s="23">
        <v>97.768546999999998</v>
      </c>
      <c r="N54" s="23">
        <v>7.0586570000000002</v>
      </c>
      <c r="O54" s="23">
        <v>88.329841999999999</v>
      </c>
      <c r="P54" s="23">
        <v>7.7938369999999999</v>
      </c>
      <c r="Q54" s="23">
        <v>90.249190999999996</v>
      </c>
      <c r="R54" s="23">
        <v>6.9589109999999996</v>
      </c>
      <c r="S54" s="23">
        <v>73.110480999999993</v>
      </c>
      <c r="T54" s="23">
        <v>10.331035999999999</v>
      </c>
      <c r="U54" s="6" t="s">
        <v>33</v>
      </c>
      <c r="V54" s="6" t="s">
        <v>34</v>
      </c>
      <c r="W54" s="8">
        <v>300</v>
      </c>
      <c r="X54" s="6" t="s">
        <v>139</v>
      </c>
      <c r="Y54" s="6"/>
      <c r="Z54" s="6"/>
      <c r="AA54" s="6"/>
      <c r="AB54" s="6"/>
      <c r="AC54" s="6"/>
      <c r="AD54" s="12"/>
    </row>
    <row r="55" spans="1:30" x14ac:dyDescent="0.15">
      <c r="A55" s="6" t="s">
        <v>132</v>
      </c>
      <c r="B55" s="6" t="s">
        <v>133</v>
      </c>
      <c r="C55" s="6" t="s">
        <v>182</v>
      </c>
      <c r="D55" s="6" t="s">
        <v>182</v>
      </c>
      <c r="E55" s="16" t="str">
        <f t="shared" si="0"/>
        <v>Objet VeroClear</v>
      </c>
      <c r="F55" s="6" t="s">
        <v>135</v>
      </c>
      <c r="G55" s="6" t="s">
        <v>179</v>
      </c>
      <c r="H55" s="6"/>
      <c r="I55" s="6" t="s">
        <v>62</v>
      </c>
      <c r="J55" s="6" t="s">
        <v>39</v>
      </c>
      <c r="K55" s="6" t="s">
        <v>49</v>
      </c>
      <c r="L55" s="6" t="s">
        <v>64</v>
      </c>
      <c r="M55" s="23">
        <v>94.373924000000002</v>
      </c>
      <c r="N55" s="23">
        <v>14.757042</v>
      </c>
      <c r="O55" s="23">
        <v>91.273705000000007</v>
      </c>
      <c r="P55" s="23">
        <v>16.026785</v>
      </c>
      <c r="Q55" s="23">
        <v>86.260773</v>
      </c>
      <c r="R55" s="23">
        <v>15.662265</v>
      </c>
      <c r="S55" s="23">
        <v>74.773169999999993</v>
      </c>
      <c r="T55" s="23">
        <v>13.971472</v>
      </c>
      <c r="U55" s="6" t="s">
        <v>33</v>
      </c>
      <c r="V55" s="6" t="s">
        <v>34</v>
      </c>
      <c r="W55" s="8">
        <v>300</v>
      </c>
      <c r="X55" s="6" t="s">
        <v>139</v>
      </c>
      <c r="Y55" s="6"/>
      <c r="Z55" s="6"/>
      <c r="AA55" s="6"/>
      <c r="AB55" s="6"/>
      <c r="AC55" s="6"/>
      <c r="AD55" s="12"/>
    </row>
    <row r="56" spans="1:30" ht="15.75" customHeight="1" x14ac:dyDescent="0.15">
      <c r="A56" s="6" t="s">
        <v>132</v>
      </c>
      <c r="B56" s="6" t="s">
        <v>133</v>
      </c>
      <c r="C56" s="6" t="s">
        <v>183</v>
      </c>
      <c r="D56" s="6" t="s">
        <v>183</v>
      </c>
      <c r="E56" s="16" t="str">
        <f t="shared" si="0"/>
        <v>Objet VeroCyan</v>
      </c>
      <c r="F56" s="6" t="s">
        <v>135</v>
      </c>
      <c r="G56" s="6" t="s">
        <v>179</v>
      </c>
      <c r="H56" s="6"/>
      <c r="I56" s="6" t="s">
        <v>62</v>
      </c>
      <c r="J56" s="6" t="s">
        <v>184</v>
      </c>
      <c r="K56" s="6" t="s">
        <v>49</v>
      </c>
      <c r="L56" s="6" t="s">
        <v>64</v>
      </c>
      <c r="M56" s="23">
        <v>117.496368</v>
      </c>
      <c r="N56" s="23">
        <v>9.4187370000000001</v>
      </c>
      <c r="O56" s="23">
        <v>107.86612700000001</v>
      </c>
      <c r="P56" s="23">
        <v>10.265209</v>
      </c>
      <c r="Q56" s="23">
        <v>102.804436</v>
      </c>
      <c r="R56" s="23">
        <v>11.184257000000001</v>
      </c>
      <c r="S56" s="23">
        <v>66.453224000000006</v>
      </c>
      <c r="T56" s="23">
        <v>9.2511320000000001</v>
      </c>
      <c r="U56" s="6" t="s">
        <v>33</v>
      </c>
      <c r="V56" s="6" t="s">
        <v>34</v>
      </c>
      <c r="W56" s="8">
        <v>300</v>
      </c>
      <c r="X56" s="6" t="s">
        <v>139</v>
      </c>
      <c r="Y56" s="6"/>
      <c r="Z56" s="6"/>
      <c r="AA56" s="6"/>
      <c r="AB56" s="6"/>
      <c r="AC56" s="6"/>
      <c r="AD56" s="12"/>
    </row>
    <row r="57" spans="1:30" ht="15.75" customHeight="1" x14ac:dyDescent="0.15">
      <c r="A57" s="6" t="s">
        <v>132</v>
      </c>
      <c r="B57" s="6" t="s">
        <v>133</v>
      </c>
      <c r="C57" s="6" t="s">
        <v>185</v>
      </c>
      <c r="D57" s="6" t="s">
        <v>185</v>
      </c>
      <c r="E57" s="16" t="str">
        <f t="shared" si="0"/>
        <v>Objet VeroGray</v>
      </c>
      <c r="F57" s="6" t="s">
        <v>135</v>
      </c>
      <c r="G57" s="6" t="s">
        <v>179</v>
      </c>
      <c r="H57" s="6"/>
      <c r="I57" s="6" t="s">
        <v>62</v>
      </c>
      <c r="J57" s="6" t="s">
        <v>145</v>
      </c>
      <c r="K57" s="6" t="s">
        <v>49</v>
      </c>
      <c r="L57" s="6" t="s">
        <v>64</v>
      </c>
      <c r="M57" s="23">
        <v>103.599304</v>
      </c>
      <c r="N57" s="23">
        <v>5.9212230000000003</v>
      </c>
      <c r="O57" s="23">
        <v>97.871528999999995</v>
      </c>
      <c r="P57" s="23">
        <v>9.1097090000000005</v>
      </c>
      <c r="Q57" s="23">
        <v>91.676392000000007</v>
      </c>
      <c r="R57" s="23">
        <v>8.5382680000000004</v>
      </c>
      <c r="S57" s="23">
        <v>81.534721000000005</v>
      </c>
      <c r="T57" s="23">
        <v>8.08629</v>
      </c>
      <c r="U57" s="6" t="s">
        <v>33</v>
      </c>
      <c r="V57" s="6" t="s">
        <v>34</v>
      </c>
      <c r="W57" s="8">
        <v>300</v>
      </c>
      <c r="X57" s="6" t="s">
        <v>139</v>
      </c>
      <c r="Y57" s="6"/>
      <c r="Z57" s="6"/>
      <c r="AA57" s="6"/>
      <c r="AB57" s="6"/>
      <c r="AC57" s="6"/>
      <c r="AD57" s="12"/>
    </row>
    <row r="58" spans="1:30" ht="15.75" customHeight="1" x14ac:dyDescent="0.15">
      <c r="A58" s="6" t="s">
        <v>132</v>
      </c>
      <c r="B58" s="6" t="s">
        <v>133</v>
      </c>
      <c r="C58" s="6" t="s">
        <v>186</v>
      </c>
      <c r="D58" s="6" t="s">
        <v>186</v>
      </c>
      <c r="E58" s="16" t="str">
        <f t="shared" si="0"/>
        <v>Objet VeroMagenta</v>
      </c>
      <c r="F58" s="6" t="s">
        <v>135</v>
      </c>
      <c r="G58" s="6" t="s">
        <v>179</v>
      </c>
      <c r="H58" s="6"/>
      <c r="I58" s="6" t="s">
        <v>62</v>
      </c>
      <c r="J58" s="6" t="s">
        <v>187</v>
      </c>
      <c r="K58" s="6" t="s">
        <v>49</v>
      </c>
      <c r="L58" s="6" t="s">
        <v>64</v>
      </c>
      <c r="M58" s="23">
        <v>77.631484999999998</v>
      </c>
      <c r="N58" s="23">
        <v>58.625801000000003</v>
      </c>
      <c r="O58" s="23">
        <v>57.252777000000002</v>
      </c>
      <c r="P58" s="23">
        <v>52.591644000000002</v>
      </c>
      <c r="Q58" s="23">
        <v>84.072685000000007</v>
      </c>
      <c r="R58" s="23">
        <v>47.666530999999999</v>
      </c>
      <c r="S58" s="23">
        <v>46.791668000000001</v>
      </c>
      <c r="T58" s="23">
        <v>44.944049999999997</v>
      </c>
      <c r="U58" s="6" t="s">
        <v>33</v>
      </c>
      <c r="V58" s="6" t="s">
        <v>34</v>
      </c>
      <c r="W58" s="8">
        <v>300</v>
      </c>
      <c r="X58" s="6" t="s">
        <v>139</v>
      </c>
      <c r="Y58" s="6"/>
      <c r="Z58" s="6"/>
      <c r="AA58" s="6"/>
      <c r="AB58" s="6"/>
      <c r="AC58" s="6"/>
      <c r="AD58" s="12"/>
    </row>
    <row r="59" spans="1:30" ht="15.75" customHeight="1" x14ac:dyDescent="0.15">
      <c r="A59" s="6" t="s">
        <v>132</v>
      </c>
      <c r="B59" s="6" t="s">
        <v>133</v>
      </c>
      <c r="C59" s="6" t="s">
        <v>188</v>
      </c>
      <c r="D59" s="6" t="s">
        <v>188</v>
      </c>
      <c r="E59" s="16" t="str">
        <f t="shared" si="0"/>
        <v>Objet VeroWhite</v>
      </c>
      <c r="F59" s="6" t="s">
        <v>135</v>
      </c>
      <c r="G59" s="6" t="s">
        <v>179</v>
      </c>
      <c r="H59" s="6">
        <v>1.17</v>
      </c>
      <c r="I59" s="6" t="s">
        <v>62</v>
      </c>
      <c r="J59" s="6" t="s">
        <v>93</v>
      </c>
      <c r="K59" s="6" t="s">
        <v>49</v>
      </c>
      <c r="L59" s="6" t="s">
        <v>64</v>
      </c>
      <c r="M59" s="23"/>
      <c r="N59" s="23"/>
      <c r="O59" s="23">
        <v>119.94</v>
      </c>
      <c r="P59" s="23">
        <v>11.82</v>
      </c>
      <c r="Q59" s="23"/>
      <c r="R59" s="23"/>
      <c r="S59" s="23"/>
      <c r="T59" s="23"/>
      <c r="U59" s="6" t="s">
        <v>33</v>
      </c>
      <c r="V59" s="6" t="s">
        <v>34</v>
      </c>
      <c r="W59" s="8">
        <v>300</v>
      </c>
      <c r="X59" s="6" t="s">
        <v>139</v>
      </c>
      <c r="Y59" s="6"/>
      <c r="Z59" s="6"/>
      <c r="AA59" s="6"/>
      <c r="AB59" s="6"/>
      <c r="AC59" s="6"/>
      <c r="AD59" s="12"/>
    </row>
    <row r="60" spans="1:30" ht="15.75" customHeight="1" x14ac:dyDescent="0.15">
      <c r="A60" s="6" t="s">
        <v>132</v>
      </c>
      <c r="B60" s="6" t="s">
        <v>133</v>
      </c>
      <c r="C60" s="6" t="s">
        <v>189</v>
      </c>
      <c r="D60" s="6" t="s">
        <v>189</v>
      </c>
      <c r="E60" s="16" t="str">
        <f t="shared" si="0"/>
        <v>Objet VeroWhitePlus</v>
      </c>
      <c r="F60" s="6" t="s">
        <v>135</v>
      </c>
      <c r="G60" s="6" t="s">
        <v>179</v>
      </c>
      <c r="H60" s="6"/>
      <c r="I60" s="6" t="s">
        <v>62</v>
      </c>
      <c r="J60" s="6" t="s">
        <v>93</v>
      </c>
      <c r="K60" s="6" t="s">
        <v>49</v>
      </c>
      <c r="L60" s="6" t="s">
        <v>64</v>
      </c>
      <c r="M60" s="23">
        <v>106.915741</v>
      </c>
      <c r="N60" s="23">
        <v>4.6341140000000003</v>
      </c>
      <c r="O60" s="23">
        <v>100.742592</v>
      </c>
      <c r="P60" s="23">
        <v>5.4543090000000003</v>
      </c>
      <c r="Q60" s="23">
        <v>93.702774000000005</v>
      </c>
      <c r="R60" s="23">
        <v>3.814797</v>
      </c>
      <c r="S60" s="23">
        <v>84.157409999999999</v>
      </c>
      <c r="T60" s="23">
        <v>4.3103420000000003</v>
      </c>
      <c r="U60" s="6" t="s">
        <v>33</v>
      </c>
      <c r="V60" s="6" t="s">
        <v>34</v>
      </c>
      <c r="W60" s="8">
        <v>300</v>
      </c>
      <c r="X60" s="6" t="s">
        <v>139</v>
      </c>
      <c r="Y60" s="6"/>
      <c r="Z60" s="6"/>
      <c r="AA60" s="6"/>
      <c r="AB60" s="6"/>
      <c r="AC60" s="6"/>
      <c r="AD60" s="12"/>
    </row>
    <row r="61" spans="1:30" ht="15.75" customHeight="1" x14ac:dyDescent="0.15">
      <c r="A61" s="6" t="s">
        <v>132</v>
      </c>
      <c r="B61" s="6" t="s">
        <v>133</v>
      </c>
      <c r="C61" s="6" t="s">
        <v>190</v>
      </c>
      <c r="D61" s="6" t="s">
        <v>190</v>
      </c>
      <c r="E61" s="16" t="str">
        <f t="shared" si="0"/>
        <v>Objet VeroYellow</v>
      </c>
      <c r="F61" s="6" t="s">
        <v>135</v>
      </c>
      <c r="G61" s="6" t="s">
        <v>179</v>
      </c>
      <c r="H61" s="6"/>
      <c r="I61" s="6" t="s">
        <v>62</v>
      </c>
      <c r="J61" s="6" t="s">
        <v>57</v>
      </c>
      <c r="K61" s="6" t="s">
        <v>49</v>
      </c>
      <c r="L61" s="6" t="s">
        <v>64</v>
      </c>
      <c r="M61" s="23">
        <v>100.875748</v>
      </c>
      <c r="N61" s="23">
        <v>12.208781999999999</v>
      </c>
      <c r="O61" s="23">
        <v>89.933777000000006</v>
      </c>
      <c r="P61" s="23">
        <v>7.7732279999999996</v>
      </c>
      <c r="Q61" s="23">
        <v>93.594498000000002</v>
      </c>
      <c r="R61" s="23">
        <v>11.572576</v>
      </c>
      <c r="S61" s="23">
        <v>73.061751999999998</v>
      </c>
      <c r="T61" s="23">
        <v>12.541145</v>
      </c>
      <c r="U61" s="6" t="s">
        <v>33</v>
      </c>
      <c r="V61" s="6" t="s">
        <v>34</v>
      </c>
      <c r="W61" s="8">
        <v>300</v>
      </c>
      <c r="X61" s="6" t="s">
        <v>139</v>
      </c>
      <c r="Y61" s="6"/>
      <c r="Z61" s="6"/>
      <c r="AA61" s="6"/>
      <c r="AB61" s="6"/>
      <c r="AC61" s="6"/>
      <c r="AD61" s="12"/>
    </row>
    <row r="62" spans="1:30" ht="15.75" customHeight="1" x14ac:dyDescent="0.15">
      <c r="A62" s="6" t="s">
        <v>191</v>
      </c>
      <c r="B62" s="6" t="s">
        <v>192</v>
      </c>
      <c r="C62" s="6" t="s">
        <v>193</v>
      </c>
      <c r="D62" s="6" t="s">
        <v>193</v>
      </c>
      <c r="E62" s="16" t="str">
        <f t="shared" si="0"/>
        <v>Penreco  Gel Wax</v>
      </c>
      <c r="F62" s="6" t="s">
        <v>194</v>
      </c>
      <c r="G62" s="6" t="s">
        <v>98</v>
      </c>
      <c r="H62" s="6"/>
      <c r="I62" s="6" t="s">
        <v>99</v>
      </c>
      <c r="J62" s="6" t="s">
        <v>39</v>
      </c>
      <c r="K62" s="6" t="s">
        <v>31</v>
      </c>
      <c r="L62" s="6" t="s">
        <v>100</v>
      </c>
      <c r="M62" s="23">
        <v>-162.96078499999999</v>
      </c>
      <c r="N62" s="23">
        <v>1.3469500000000001</v>
      </c>
      <c r="O62" s="23">
        <v>-172.6772</v>
      </c>
      <c r="P62" s="23">
        <v>2.7127889999999999</v>
      </c>
      <c r="Q62" s="23">
        <v>-178.91667200000001</v>
      </c>
      <c r="R62" s="23">
        <v>1.8075479999999999</v>
      </c>
      <c r="S62" s="23">
        <v>-199.234802</v>
      </c>
      <c r="T62" s="23">
        <v>3.1637940000000002</v>
      </c>
      <c r="U62" s="6" t="s">
        <v>65</v>
      </c>
      <c r="V62" s="6" t="s">
        <v>101</v>
      </c>
      <c r="W62" s="8">
        <v>16.862653763216713</v>
      </c>
      <c r="X62" s="6" t="s">
        <v>195</v>
      </c>
      <c r="Y62" s="6"/>
      <c r="Z62" s="6"/>
      <c r="AA62" s="6"/>
      <c r="AB62" s="6"/>
      <c r="AC62" s="6"/>
      <c r="AD62" s="12"/>
    </row>
    <row r="63" spans="1:30" ht="16" customHeight="1" x14ac:dyDescent="0.15">
      <c r="A63" s="6" t="s">
        <v>196</v>
      </c>
      <c r="B63" s="6" t="s">
        <v>197</v>
      </c>
      <c r="C63" s="6" t="s">
        <v>198</v>
      </c>
      <c r="D63" s="6" t="s">
        <v>198</v>
      </c>
      <c r="E63" s="16" t="str">
        <f t="shared" si="0"/>
        <v>eSUN HIPS infill 100%</v>
      </c>
      <c r="F63" s="6" t="s">
        <v>199</v>
      </c>
      <c r="G63" s="6" t="s">
        <v>200</v>
      </c>
      <c r="H63" s="6"/>
      <c r="I63" s="6" t="s">
        <v>201</v>
      </c>
      <c r="J63" s="6" t="s">
        <v>73</v>
      </c>
      <c r="K63" s="6" t="s">
        <v>63</v>
      </c>
      <c r="L63" s="6" t="s">
        <v>202</v>
      </c>
      <c r="M63" s="23">
        <v>-162.9</v>
      </c>
      <c r="N63" s="23">
        <v>60.1</v>
      </c>
      <c r="O63" s="23">
        <v>-165.76</v>
      </c>
      <c r="P63" s="23">
        <v>77.260000000000005</v>
      </c>
      <c r="Q63" s="23">
        <v>-177.38</v>
      </c>
      <c r="R63" s="23">
        <v>76.819999999999993</v>
      </c>
      <c r="S63" s="23">
        <v>-194.52</v>
      </c>
      <c r="T63" s="23">
        <v>56.07</v>
      </c>
      <c r="U63" s="6" t="s">
        <v>65</v>
      </c>
      <c r="V63" s="6" t="s">
        <v>101</v>
      </c>
      <c r="W63" s="8">
        <f t="shared" ref="W63" si="1">22.99*1.05</f>
        <v>24.139499999999998</v>
      </c>
      <c r="X63" s="6" t="s">
        <v>203</v>
      </c>
      <c r="Y63" s="6"/>
      <c r="Z63" s="6"/>
      <c r="AA63" s="6"/>
      <c r="AB63" s="6"/>
      <c r="AC63" s="6"/>
      <c r="AD63" s="12"/>
    </row>
    <row r="64" spans="1:30" ht="16" customHeight="1" x14ac:dyDescent="0.15">
      <c r="A64" s="6" t="s">
        <v>196</v>
      </c>
      <c r="B64" s="6" t="s">
        <v>197</v>
      </c>
      <c r="C64" s="6" t="s">
        <v>204</v>
      </c>
      <c r="D64" s="6" t="s">
        <v>204</v>
      </c>
      <c r="E64" s="16" t="str">
        <f t="shared" si="0"/>
        <v>eSUN HIPS infill 30%</v>
      </c>
      <c r="F64" s="6" t="s">
        <v>199</v>
      </c>
      <c r="G64" s="6" t="s">
        <v>200</v>
      </c>
      <c r="H64" s="6"/>
      <c r="I64" s="6" t="s">
        <v>201</v>
      </c>
      <c r="J64" s="6" t="s">
        <v>73</v>
      </c>
      <c r="K64" s="6" t="s">
        <v>63</v>
      </c>
      <c r="L64" s="6" t="s">
        <v>202</v>
      </c>
      <c r="M64" s="23">
        <v>-687</v>
      </c>
      <c r="N64" s="23">
        <v>277.89999999999998</v>
      </c>
      <c r="O64" s="23">
        <v>-643.49</v>
      </c>
      <c r="P64" s="23">
        <v>309.57</v>
      </c>
      <c r="Q64" s="23">
        <v>-603.52</v>
      </c>
      <c r="R64" s="23">
        <v>313.16000000000003</v>
      </c>
      <c r="S64" s="23">
        <v>-602.52</v>
      </c>
      <c r="T64" s="23">
        <v>281.89</v>
      </c>
      <c r="U64" s="6" t="s">
        <v>65</v>
      </c>
      <c r="V64" s="6" t="s">
        <v>101</v>
      </c>
      <c r="W64" s="8">
        <f>22.99*1.05*0.35</f>
        <v>8.4488249999999994</v>
      </c>
      <c r="X64" s="6" t="s">
        <v>203</v>
      </c>
      <c r="Y64" s="6"/>
      <c r="Z64" s="6"/>
      <c r="AA64" s="6"/>
      <c r="AB64" s="6"/>
      <c r="AC64" s="6"/>
      <c r="AD64" s="12"/>
    </row>
    <row r="65" spans="1:30" ht="16" customHeight="1" x14ac:dyDescent="0.15">
      <c r="A65" s="6" t="s">
        <v>196</v>
      </c>
      <c r="B65" s="6" t="s">
        <v>197</v>
      </c>
      <c r="C65" s="6" t="s">
        <v>205</v>
      </c>
      <c r="D65" s="6" t="s">
        <v>205</v>
      </c>
      <c r="E65" s="16" t="str">
        <f t="shared" si="0"/>
        <v>eSUN HIPS infill 45%</v>
      </c>
      <c r="F65" s="6" t="s">
        <v>199</v>
      </c>
      <c r="G65" s="6" t="s">
        <v>200</v>
      </c>
      <c r="H65" s="6"/>
      <c r="I65" s="6" t="s">
        <v>201</v>
      </c>
      <c r="J65" s="6" t="s">
        <v>73</v>
      </c>
      <c r="K65" s="6" t="s">
        <v>63</v>
      </c>
      <c r="L65" s="6" t="s">
        <v>202</v>
      </c>
      <c r="M65" s="23">
        <v>-491.3</v>
      </c>
      <c r="N65" s="23">
        <v>208.3</v>
      </c>
      <c r="O65" s="23">
        <v>-491.51</v>
      </c>
      <c r="P65" s="23">
        <v>239.38</v>
      </c>
      <c r="Q65" s="23">
        <v>-464.15</v>
      </c>
      <c r="R65" s="23">
        <v>208.31</v>
      </c>
      <c r="S65" s="23">
        <v>-480.6</v>
      </c>
      <c r="T65" s="23">
        <v>194.91</v>
      </c>
      <c r="U65" s="6" t="s">
        <v>65</v>
      </c>
      <c r="V65" s="6" t="s">
        <v>101</v>
      </c>
      <c r="W65" s="8">
        <f>22.99*1.05*0.5</f>
        <v>12.069749999999999</v>
      </c>
      <c r="X65" s="6" t="s">
        <v>203</v>
      </c>
      <c r="Y65" s="6"/>
      <c r="Z65" s="6"/>
      <c r="AA65" s="6"/>
      <c r="AB65" s="6"/>
      <c r="AC65" s="6"/>
      <c r="AD65" s="12"/>
    </row>
    <row r="66" spans="1:30" ht="16" customHeight="1" x14ac:dyDescent="0.15">
      <c r="A66" s="6" t="s">
        <v>196</v>
      </c>
      <c r="B66" s="6" t="s">
        <v>197</v>
      </c>
      <c r="C66" s="6" t="s">
        <v>206</v>
      </c>
      <c r="D66" s="6" t="s">
        <v>206</v>
      </c>
      <c r="E66" s="16" t="str">
        <f t="shared" si="0"/>
        <v>eSUN HIPS infill 60%</v>
      </c>
      <c r="F66" s="6" t="s">
        <v>199</v>
      </c>
      <c r="G66" s="6" t="s">
        <v>200</v>
      </c>
      <c r="H66" s="6"/>
      <c r="I66" s="6" t="s">
        <v>201</v>
      </c>
      <c r="J66" s="6" t="s">
        <v>73</v>
      </c>
      <c r="K66" s="6" t="s">
        <v>63</v>
      </c>
      <c r="L66" s="6" t="s">
        <v>202</v>
      </c>
      <c r="M66" s="23">
        <v>-438</v>
      </c>
      <c r="N66" s="23">
        <v>165.6</v>
      </c>
      <c r="O66" s="23">
        <v>-386.03</v>
      </c>
      <c r="P66" s="23">
        <v>126.61</v>
      </c>
      <c r="Q66" s="23">
        <v>-447.09</v>
      </c>
      <c r="R66" s="23">
        <v>211.25</v>
      </c>
      <c r="S66" s="23">
        <v>-410.6</v>
      </c>
      <c r="T66" s="23">
        <v>141.16</v>
      </c>
      <c r="U66" s="6" t="s">
        <v>65</v>
      </c>
      <c r="V66" s="6" t="s">
        <v>101</v>
      </c>
      <c r="W66" s="8">
        <f>22.99*1.05*0.65</f>
        <v>15.690674999999999</v>
      </c>
      <c r="X66" s="6" t="s">
        <v>203</v>
      </c>
      <c r="Y66" s="6"/>
      <c r="Z66" s="6"/>
      <c r="AA66" s="6"/>
      <c r="AB66" s="6"/>
      <c r="AC66" s="6"/>
      <c r="AD66" s="12"/>
    </row>
    <row r="67" spans="1:30" ht="16" customHeight="1" x14ac:dyDescent="0.15">
      <c r="A67" s="6" t="s">
        <v>196</v>
      </c>
      <c r="B67" s="6" t="s">
        <v>197</v>
      </c>
      <c r="C67" s="6" t="s">
        <v>207</v>
      </c>
      <c r="D67" s="6" t="s">
        <v>207</v>
      </c>
      <c r="E67" s="16" t="str">
        <f t="shared" ref="E67:E103" si="2">B67&amp;" "&amp;D67</f>
        <v>eSUN HIPS infill 75%</v>
      </c>
      <c r="F67" s="6" t="s">
        <v>199</v>
      </c>
      <c r="G67" s="6" t="s">
        <v>200</v>
      </c>
      <c r="H67" s="6"/>
      <c r="I67" s="6" t="s">
        <v>201</v>
      </c>
      <c r="J67" s="6" t="s">
        <v>73</v>
      </c>
      <c r="K67" s="6" t="s">
        <v>63</v>
      </c>
      <c r="L67" s="6" t="s">
        <v>202</v>
      </c>
      <c r="M67" s="23">
        <v>-358.4</v>
      </c>
      <c r="N67" s="23">
        <v>134.4</v>
      </c>
      <c r="O67" s="23">
        <v>-352.89</v>
      </c>
      <c r="P67" s="23">
        <v>179.77</v>
      </c>
      <c r="Q67" s="23">
        <v>-348.19</v>
      </c>
      <c r="R67" s="23">
        <v>177.65</v>
      </c>
      <c r="S67" s="23">
        <v>-360.44</v>
      </c>
      <c r="T67" s="23">
        <v>129.19</v>
      </c>
      <c r="U67" s="6" t="s">
        <v>65</v>
      </c>
      <c r="V67" s="6" t="s">
        <v>101</v>
      </c>
      <c r="W67" s="8">
        <f>22.99*1.05*0.8</f>
        <v>19.311599999999999</v>
      </c>
      <c r="X67" s="6" t="s">
        <v>203</v>
      </c>
      <c r="Y67" s="6"/>
      <c r="Z67" s="6"/>
      <c r="AA67" s="6"/>
      <c r="AB67" s="6"/>
      <c r="AC67" s="6"/>
      <c r="AD67" s="12"/>
    </row>
    <row r="68" spans="1:30" ht="16" customHeight="1" x14ac:dyDescent="0.15">
      <c r="A68" s="6" t="s">
        <v>196</v>
      </c>
      <c r="B68" s="6" t="s">
        <v>197</v>
      </c>
      <c r="C68" s="6" t="s">
        <v>208</v>
      </c>
      <c r="D68" s="6" t="s">
        <v>208</v>
      </c>
      <c r="E68" s="16" t="str">
        <f t="shared" si="2"/>
        <v>eSUN HIPS infill 90%</v>
      </c>
      <c r="F68" s="6" t="s">
        <v>199</v>
      </c>
      <c r="G68" s="6" t="s">
        <v>200</v>
      </c>
      <c r="H68" s="6"/>
      <c r="I68" s="6" t="s">
        <v>201</v>
      </c>
      <c r="J68" s="6" t="s">
        <v>73</v>
      </c>
      <c r="K68" s="6" t="s">
        <v>63</v>
      </c>
      <c r="L68" s="6" t="s">
        <v>202</v>
      </c>
      <c r="M68" s="23">
        <v>-176.9</v>
      </c>
      <c r="N68" s="23">
        <v>63.1</v>
      </c>
      <c r="O68" s="23">
        <v>-180.77</v>
      </c>
      <c r="P68" s="23">
        <v>94.57</v>
      </c>
      <c r="Q68" s="23">
        <v>-199.6</v>
      </c>
      <c r="R68" s="23">
        <v>98.22</v>
      </c>
      <c r="S68" s="23">
        <v>-206.59</v>
      </c>
      <c r="T68" s="23">
        <v>62.9</v>
      </c>
      <c r="U68" s="6" t="s">
        <v>65</v>
      </c>
      <c r="V68" s="6" t="s">
        <v>101</v>
      </c>
      <c r="W68" s="8">
        <f>22.99*1.05*0.95</f>
        <v>22.932524999999998</v>
      </c>
      <c r="X68" s="6" t="s">
        <v>203</v>
      </c>
      <c r="Y68" s="6"/>
      <c r="Z68" s="6"/>
      <c r="AA68" s="6"/>
      <c r="AB68" s="6"/>
      <c r="AC68" s="6"/>
      <c r="AD68" s="12"/>
    </row>
    <row r="69" spans="1:30" ht="16" customHeight="1" x14ac:dyDescent="0.15">
      <c r="A69" s="6" t="s">
        <v>196</v>
      </c>
      <c r="B69" s="6" t="s">
        <v>197</v>
      </c>
      <c r="C69" s="6" t="s">
        <v>209</v>
      </c>
      <c r="D69" s="6" t="s">
        <v>209</v>
      </c>
      <c r="E69" s="16" t="str">
        <f t="shared" si="2"/>
        <v>eSUN PLA infill 100%</v>
      </c>
      <c r="F69" s="6" t="s">
        <v>199</v>
      </c>
      <c r="G69" s="6" t="s">
        <v>210</v>
      </c>
      <c r="H69" s="6"/>
      <c r="I69" s="6" t="s">
        <v>211</v>
      </c>
      <c r="J69" s="6" t="s">
        <v>30</v>
      </c>
      <c r="K69" s="6" t="s">
        <v>63</v>
      </c>
      <c r="L69" s="6" t="s">
        <v>202</v>
      </c>
      <c r="M69" s="23">
        <v>-7.6</v>
      </c>
      <c r="N69" s="23">
        <v>94.6</v>
      </c>
      <c r="O69" s="23">
        <v>-13.58</v>
      </c>
      <c r="P69" s="23">
        <v>132.71</v>
      </c>
      <c r="Q69" s="23">
        <v>-114.43</v>
      </c>
      <c r="R69" s="23">
        <v>84.06</v>
      </c>
      <c r="S69" s="23">
        <v>-8.85</v>
      </c>
      <c r="T69" s="23">
        <v>109.8</v>
      </c>
      <c r="U69" s="6" t="s">
        <v>65</v>
      </c>
      <c r="V69" s="6" t="s">
        <v>101</v>
      </c>
      <c r="W69" s="8">
        <f t="shared" ref="W69" si="3">23.88/(1000/1.24/1000)</f>
        <v>29.611199999999997</v>
      </c>
      <c r="X69" s="6" t="s">
        <v>212</v>
      </c>
      <c r="Y69" s="6"/>
      <c r="Z69" s="6"/>
      <c r="AA69" s="6"/>
      <c r="AB69" s="6"/>
      <c r="AC69" s="6"/>
      <c r="AD69" s="12"/>
    </row>
    <row r="70" spans="1:30" ht="16" customHeight="1" x14ac:dyDescent="0.15">
      <c r="A70" s="6" t="s">
        <v>196</v>
      </c>
      <c r="B70" s="6" t="s">
        <v>197</v>
      </c>
      <c r="C70" s="6" t="s">
        <v>213</v>
      </c>
      <c r="D70" s="6" t="s">
        <v>213</v>
      </c>
      <c r="E70" s="16" t="str">
        <f t="shared" si="2"/>
        <v>eSUN PLA infill 30%</v>
      </c>
      <c r="F70" s="6" t="s">
        <v>199</v>
      </c>
      <c r="G70" s="6" t="s">
        <v>210</v>
      </c>
      <c r="H70" s="6"/>
      <c r="I70" s="6" t="s">
        <v>211</v>
      </c>
      <c r="J70" s="6" t="s">
        <v>30</v>
      </c>
      <c r="K70" s="6" t="s">
        <v>63</v>
      </c>
      <c r="L70" s="6" t="s">
        <v>202</v>
      </c>
      <c r="M70" s="23">
        <v>-698.9</v>
      </c>
      <c r="N70" s="23">
        <v>262</v>
      </c>
      <c r="O70" s="23">
        <v>-560.33000000000004</v>
      </c>
      <c r="P70" s="23">
        <v>373.66</v>
      </c>
      <c r="Q70" s="23">
        <v>-579.16999999999996</v>
      </c>
      <c r="R70" s="23">
        <v>364.79</v>
      </c>
      <c r="S70" s="23">
        <v>-642.71</v>
      </c>
      <c r="T70" s="23">
        <v>314.64</v>
      </c>
      <c r="U70" s="6" t="s">
        <v>65</v>
      </c>
      <c r="V70" s="6" t="s">
        <v>101</v>
      </c>
      <c r="W70" s="8">
        <f>23.88/(1000/1.24/1000)*0.35</f>
        <v>10.363919999999998</v>
      </c>
      <c r="X70" s="6" t="s">
        <v>212</v>
      </c>
      <c r="Y70" s="6"/>
      <c r="Z70" s="6"/>
      <c r="AA70" s="6"/>
      <c r="AB70" s="6"/>
      <c r="AC70" s="6"/>
      <c r="AD70" s="12"/>
    </row>
    <row r="71" spans="1:30" ht="16" customHeight="1" x14ac:dyDescent="0.15">
      <c r="A71" s="6" t="s">
        <v>196</v>
      </c>
      <c r="B71" s="6" t="s">
        <v>197</v>
      </c>
      <c r="C71" s="6" t="s">
        <v>214</v>
      </c>
      <c r="D71" s="6" t="s">
        <v>214</v>
      </c>
      <c r="E71" s="16" t="str">
        <f t="shared" si="2"/>
        <v>eSUN PLA infill 45%</v>
      </c>
      <c r="F71" s="6" t="s">
        <v>199</v>
      </c>
      <c r="G71" s="6" t="s">
        <v>210</v>
      </c>
      <c r="H71" s="6"/>
      <c r="I71" s="6" t="s">
        <v>211</v>
      </c>
      <c r="J71" s="6" t="s">
        <v>30</v>
      </c>
      <c r="K71" s="6" t="s">
        <v>63</v>
      </c>
      <c r="L71" s="6" t="s">
        <v>202</v>
      </c>
      <c r="M71" s="23">
        <v>-373.1</v>
      </c>
      <c r="N71" s="23">
        <v>228.7</v>
      </c>
      <c r="O71" s="23">
        <v>-459.26</v>
      </c>
      <c r="P71" s="23">
        <v>284.41000000000003</v>
      </c>
      <c r="Q71" s="23">
        <v>-436.56</v>
      </c>
      <c r="R71" s="23">
        <v>286.85000000000002</v>
      </c>
      <c r="S71" s="23">
        <v>-367.93</v>
      </c>
      <c r="T71" s="23">
        <v>228.77</v>
      </c>
      <c r="U71" s="6" t="s">
        <v>65</v>
      </c>
      <c r="V71" s="6" t="s">
        <v>101</v>
      </c>
      <c r="W71" s="8">
        <f>23.88/(1000/1.24/1000)*0.5</f>
        <v>14.805599999999998</v>
      </c>
      <c r="X71" s="6" t="s">
        <v>212</v>
      </c>
      <c r="Y71" s="6"/>
      <c r="Z71" s="6"/>
      <c r="AA71" s="6"/>
      <c r="AB71" s="6"/>
      <c r="AC71" s="6"/>
      <c r="AD71" s="12"/>
    </row>
    <row r="72" spans="1:30" ht="16" customHeight="1" x14ac:dyDescent="0.15">
      <c r="A72" s="6" t="s">
        <v>196</v>
      </c>
      <c r="B72" s="6" t="s">
        <v>197</v>
      </c>
      <c r="C72" s="6" t="s">
        <v>215</v>
      </c>
      <c r="D72" s="6" t="s">
        <v>215</v>
      </c>
      <c r="E72" s="16" t="str">
        <f t="shared" si="2"/>
        <v>eSUN PLA infill 60%</v>
      </c>
      <c r="F72" s="6" t="s">
        <v>199</v>
      </c>
      <c r="G72" s="6" t="s">
        <v>210</v>
      </c>
      <c r="H72" s="6"/>
      <c r="I72" s="6" t="s">
        <v>211</v>
      </c>
      <c r="J72" s="6" t="s">
        <v>30</v>
      </c>
      <c r="K72" s="6" t="s">
        <v>63</v>
      </c>
      <c r="L72" s="6" t="s">
        <v>202</v>
      </c>
      <c r="M72" s="23">
        <v>-331.8</v>
      </c>
      <c r="N72" s="23">
        <v>61.3</v>
      </c>
      <c r="O72" s="23">
        <v>-393.69</v>
      </c>
      <c r="P72" s="23">
        <v>142.5</v>
      </c>
      <c r="Q72" s="23">
        <v>-379.16</v>
      </c>
      <c r="R72" s="23">
        <v>153.59</v>
      </c>
      <c r="S72" s="23">
        <v>-383.15</v>
      </c>
      <c r="T72" s="23">
        <v>111.76</v>
      </c>
      <c r="U72" s="6" t="s">
        <v>65</v>
      </c>
      <c r="V72" s="6" t="s">
        <v>101</v>
      </c>
      <c r="W72" s="8">
        <f>23.88/(1000/1.24/1000)*0.65</f>
        <v>19.24728</v>
      </c>
      <c r="X72" s="6" t="s">
        <v>212</v>
      </c>
      <c r="Y72" s="6"/>
      <c r="Z72" s="6"/>
      <c r="AA72" s="6"/>
      <c r="AB72" s="6"/>
      <c r="AC72" s="6"/>
      <c r="AD72" s="12"/>
    </row>
    <row r="73" spans="1:30" ht="16" customHeight="1" x14ac:dyDescent="0.15">
      <c r="A73" s="6" t="s">
        <v>196</v>
      </c>
      <c r="B73" s="6" t="s">
        <v>197</v>
      </c>
      <c r="C73" s="6" t="s">
        <v>216</v>
      </c>
      <c r="D73" s="6" t="s">
        <v>216</v>
      </c>
      <c r="E73" s="16" t="str">
        <f t="shared" si="2"/>
        <v>eSUN PLA infill 75%</v>
      </c>
      <c r="F73" s="6" t="s">
        <v>199</v>
      </c>
      <c r="G73" s="6" t="s">
        <v>210</v>
      </c>
      <c r="H73" s="6"/>
      <c r="I73" s="6" t="s">
        <v>211</v>
      </c>
      <c r="J73" s="6" t="s">
        <v>30</v>
      </c>
      <c r="K73" s="6" t="s">
        <v>63</v>
      </c>
      <c r="L73" s="6" t="s">
        <v>202</v>
      </c>
      <c r="M73" s="23">
        <v>-313.2</v>
      </c>
      <c r="N73" s="23">
        <v>185.4</v>
      </c>
      <c r="O73" s="23">
        <v>-331.97</v>
      </c>
      <c r="P73" s="23">
        <v>226.85</v>
      </c>
      <c r="Q73" s="23">
        <v>-332.21</v>
      </c>
      <c r="R73" s="23">
        <v>217.82</v>
      </c>
      <c r="S73" s="23">
        <v>-317.07</v>
      </c>
      <c r="T73" s="23">
        <v>180.14</v>
      </c>
      <c r="U73" s="6" t="s">
        <v>65</v>
      </c>
      <c r="V73" s="6" t="s">
        <v>101</v>
      </c>
      <c r="W73" s="8">
        <f>23.88/(1000/1.24/1000)*0.8</f>
        <v>23.688959999999998</v>
      </c>
      <c r="X73" s="6" t="s">
        <v>212</v>
      </c>
      <c r="Y73" s="6"/>
      <c r="Z73" s="6"/>
      <c r="AA73" s="6"/>
      <c r="AB73" s="6"/>
      <c r="AC73" s="6"/>
      <c r="AD73" s="12"/>
    </row>
    <row r="74" spans="1:30" ht="16" customHeight="1" x14ac:dyDescent="0.15">
      <c r="A74" s="6" t="s">
        <v>196</v>
      </c>
      <c r="B74" s="6" t="s">
        <v>197</v>
      </c>
      <c r="C74" s="6" t="s">
        <v>217</v>
      </c>
      <c r="D74" s="6" t="s">
        <v>217</v>
      </c>
      <c r="E74" s="16" t="str">
        <f t="shared" si="2"/>
        <v>eSUN PLA infill 90%</v>
      </c>
      <c r="F74" s="6" t="s">
        <v>199</v>
      </c>
      <c r="G74" s="6" t="s">
        <v>210</v>
      </c>
      <c r="H74" s="6"/>
      <c r="I74" s="6" t="s">
        <v>211</v>
      </c>
      <c r="J74" s="6" t="s">
        <v>30</v>
      </c>
      <c r="K74" s="6" t="s">
        <v>63</v>
      </c>
      <c r="L74" s="6" t="s">
        <v>202</v>
      </c>
      <c r="M74" s="23">
        <v>-118.8</v>
      </c>
      <c r="N74" s="23">
        <v>110.6</v>
      </c>
      <c r="O74" s="23">
        <v>-84.17</v>
      </c>
      <c r="P74" s="23">
        <v>152.84700000000001</v>
      </c>
      <c r="Q74" s="23">
        <v>-82.83</v>
      </c>
      <c r="R74" s="23">
        <v>183.17</v>
      </c>
      <c r="S74" s="23">
        <v>-108.56</v>
      </c>
      <c r="T74" s="23">
        <v>138.80000000000001</v>
      </c>
      <c r="U74" s="6" t="s">
        <v>65</v>
      </c>
      <c r="V74" s="6" t="s">
        <v>101</v>
      </c>
      <c r="W74" s="8">
        <f>23.88/(1000/1.24/1000)*0.95</f>
        <v>28.130639999999996</v>
      </c>
      <c r="X74" s="6" t="s">
        <v>212</v>
      </c>
      <c r="Y74" s="6"/>
      <c r="Z74" s="6"/>
      <c r="AA74" s="6"/>
      <c r="AB74" s="6"/>
      <c r="AC74" s="6"/>
      <c r="AD74" s="12"/>
    </row>
    <row r="75" spans="1:30" x14ac:dyDescent="0.15">
      <c r="A75" s="6" t="s">
        <v>218</v>
      </c>
      <c r="B75" s="6" t="s">
        <v>219</v>
      </c>
      <c r="C75" s="6" t="s">
        <v>220</v>
      </c>
      <c r="D75" s="6" t="s">
        <v>220</v>
      </c>
      <c r="E75" s="16" t="str">
        <f t="shared" si="2"/>
        <v>Smooth-On Body Double 25A</v>
      </c>
      <c r="F75" s="6" t="s">
        <v>221</v>
      </c>
      <c r="G75" s="6" t="s">
        <v>222</v>
      </c>
      <c r="H75" s="6">
        <v>1.17</v>
      </c>
      <c r="I75" s="6" t="s">
        <v>223</v>
      </c>
      <c r="J75" s="6" t="s">
        <v>224</v>
      </c>
      <c r="K75" s="6" t="s">
        <v>31</v>
      </c>
      <c r="L75" s="6" t="s">
        <v>100</v>
      </c>
      <c r="M75" s="23"/>
      <c r="N75" s="23"/>
      <c r="O75" s="23">
        <v>213.56</v>
      </c>
      <c r="P75" s="23">
        <v>86.94</v>
      </c>
      <c r="Q75" s="23"/>
      <c r="R75" s="23"/>
      <c r="S75" s="23"/>
      <c r="T75" s="23"/>
      <c r="U75" s="6" t="s">
        <v>65</v>
      </c>
      <c r="V75" s="6" t="s">
        <v>66</v>
      </c>
      <c r="W75" s="8">
        <v>48.75</v>
      </c>
      <c r="X75" s="6" t="s">
        <v>225</v>
      </c>
      <c r="Y75" s="6"/>
      <c r="Z75" s="6"/>
      <c r="AA75" s="6"/>
      <c r="AB75" s="6"/>
      <c r="AC75" s="6"/>
      <c r="AD75" s="12"/>
    </row>
    <row r="76" spans="1:30" x14ac:dyDescent="0.15">
      <c r="A76" s="6" t="s">
        <v>218</v>
      </c>
      <c r="B76" s="6" t="s">
        <v>219</v>
      </c>
      <c r="C76" s="6" t="s">
        <v>226</v>
      </c>
      <c r="D76" s="6" t="s">
        <v>226</v>
      </c>
      <c r="E76" s="16" t="str">
        <f t="shared" si="2"/>
        <v>Smooth-On Dragon Skin 10A</v>
      </c>
      <c r="F76" s="6" t="s">
        <v>221</v>
      </c>
      <c r="G76" s="6" t="s">
        <v>227</v>
      </c>
      <c r="H76" s="6">
        <v>1.07</v>
      </c>
      <c r="I76" s="6" t="s">
        <v>223</v>
      </c>
      <c r="J76" s="6" t="s">
        <v>228</v>
      </c>
      <c r="K76" s="6" t="s">
        <v>31</v>
      </c>
      <c r="L76" s="6" t="s">
        <v>100</v>
      </c>
      <c r="M76" s="23"/>
      <c r="N76" s="23"/>
      <c r="O76" s="23">
        <v>186.27</v>
      </c>
      <c r="P76" s="23">
        <v>4.5199999999999996</v>
      </c>
      <c r="Q76" s="23"/>
      <c r="R76" s="23"/>
      <c r="S76" s="23"/>
      <c r="T76" s="23"/>
      <c r="U76" s="6" t="s">
        <v>65</v>
      </c>
      <c r="V76" s="6" t="s">
        <v>66</v>
      </c>
      <c r="W76" s="8">
        <v>38.090000000000003</v>
      </c>
      <c r="X76" s="6" t="s">
        <v>229</v>
      </c>
      <c r="Y76" s="6"/>
      <c r="Z76" s="6"/>
      <c r="AA76" s="6"/>
      <c r="AB76" s="6"/>
      <c r="AC76" s="6"/>
      <c r="AD76" s="12"/>
    </row>
    <row r="77" spans="1:30" x14ac:dyDescent="0.15">
      <c r="A77" s="6" t="s">
        <v>218</v>
      </c>
      <c r="B77" s="6" t="s">
        <v>219</v>
      </c>
      <c r="C77" s="6" t="s">
        <v>230</v>
      </c>
      <c r="D77" s="6" t="s">
        <v>230</v>
      </c>
      <c r="E77" s="16" t="str">
        <f t="shared" si="2"/>
        <v>Smooth-On Dragon Skin 20A</v>
      </c>
      <c r="F77" s="6" t="s">
        <v>221</v>
      </c>
      <c r="G77" s="6" t="s">
        <v>109</v>
      </c>
      <c r="H77" s="6">
        <v>1.07</v>
      </c>
      <c r="I77" s="6" t="s">
        <v>223</v>
      </c>
      <c r="J77" s="6" t="s">
        <v>228</v>
      </c>
      <c r="K77" s="6" t="s">
        <v>31</v>
      </c>
      <c r="L77" s="6" t="s">
        <v>100</v>
      </c>
      <c r="M77" s="23"/>
      <c r="N77" s="23"/>
      <c r="O77" s="23">
        <v>198.63</v>
      </c>
      <c r="P77" s="23">
        <v>5.45</v>
      </c>
      <c r="Q77" s="23"/>
      <c r="R77" s="23"/>
      <c r="S77" s="23"/>
      <c r="T77" s="23"/>
      <c r="U77" s="6" t="s">
        <v>65</v>
      </c>
      <c r="V77" s="6" t="s">
        <v>66</v>
      </c>
      <c r="W77" s="8">
        <v>38.39</v>
      </c>
      <c r="X77" s="6" t="s">
        <v>229</v>
      </c>
      <c r="Y77" s="6"/>
      <c r="Z77" s="6"/>
      <c r="AA77" s="6"/>
      <c r="AB77" s="6"/>
      <c r="AC77" s="6"/>
      <c r="AD77" s="12"/>
    </row>
    <row r="78" spans="1:30" s="11" customFormat="1" x14ac:dyDescent="0.15">
      <c r="A78" s="6" t="s">
        <v>218</v>
      </c>
      <c r="B78" s="6" t="s">
        <v>219</v>
      </c>
      <c r="C78" s="6" t="s">
        <v>231</v>
      </c>
      <c r="D78" s="6" t="s">
        <v>231</v>
      </c>
      <c r="E78" s="16" t="str">
        <f t="shared" si="2"/>
        <v>Smooth-On Dragon Skin FX Pro</v>
      </c>
      <c r="F78" s="6" t="s">
        <v>221</v>
      </c>
      <c r="G78" s="6" t="s">
        <v>232</v>
      </c>
      <c r="H78" s="6">
        <v>1.06</v>
      </c>
      <c r="I78" s="6" t="s">
        <v>223</v>
      </c>
      <c r="J78" s="6" t="s">
        <v>228</v>
      </c>
      <c r="K78" s="6" t="s">
        <v>31</v>
      </c>
      <c r="L78" s="6" t="s">
        <v>100</v>
      </c>
      <c r="M78" s="23"/>
      <c r="N78" s="23"/>
      <c r="O78" s="23">
        <v>180.94</v>
      </c>
      <c r="P78" s="23">
        <v>7.85</v>
      </c>
      <c r="Q78" s="23"/>
      <c r="R78" s="23"/>
      <c r="S78" s="23"/>
      <c r="T78" s="23"/>
      <c r="U78" s="6" t="s">
        <v>65</v>
      </c>
      <c r="V78" s="6" t="s">
        <v>66</v>
      </c>
      <c r="W78" s="8">
        <v>39.31</v>
      </c>
      <c r="X78" s="6" t="s">
        <v>233</v>
      </c>
      <c r="Y78" s="6"/>
      <c r="Z78" s="6"/>
      <c r="AA78" s="6"/>
      <c r="AB78" s="6"/>
      <c r="AC78" s="6"/>
      <c r="AD78" s="12"/>
    </row>
    <row r="79" spans="1:30" x14ac:dyDescent="0.15">
      <c r="A79" s="6" t="s">
        <v>218</v>
      </c>
      <c r="B79" s="6" t="s">
        <v>219</v>
      </c>
      <c r="C79" s="6" t="s">
        <v>234</v>
      </c>
      <c r="D79" s="6" t="s">
        <v>234</v>
      </c>
      <c r="E79" s="16" t="str">
        <f t="shared" si="2"/>
        <v>Smooth-On DragonSkin</v>
      </c>
      <c r="F79" s="6" t="s">
        <v>221</v>
      </c>
      <c r="G79" s="6" t="s">
        <v>227</v>
      </c>
      <c r="H79" s="6"/>
      <c r="I79" s="6" t="s">
        <v>223</v>
      </c>
      <c r="J79" s="6" t="s">
        <v>228</v>
      </c>
      <c r="K79" s="6" t="s">
        <v>31</v>
      </c>
      <c r="L79" s="6" t="s">
        <v>100</v>
      </c>
      <c r="M79" s="23">
        <v>156.41931199999999</v>
      </c>
      <c r="N79" s="23">
        <v>4.3763920000000001</v>
      </c>
      <c r="O79" s="23">
        <v>164.72169500000001</v>
      </c>
      <c r="P79" s="23">
        <v>3.7435269999999998</v>
      </c>
      <c r="Q79" s="23">
        <v>190.05264299999999</v>
      </c>
      <c r="R79" s="23">
        <v>1.9446639999999999</v>
      </c>
      <c r="S79" s="23">
        <v>261.396027</v>
      </c>
      <c r="T79" s="23">
        <v>2.5938119999999998</v>
      </c>
      <c r="U79" s="6" t="s">
        <v>65</v>
      </c>
      <c r="V79" s="6" t="s">
        <v>66</v>
      </c>
      <c r="W79" s="8">
        <v>38.090000000000003</v>
      </c>
      <c r="X79" s="6" t="s">
        <v>235</v>
      </c>
      <c r="Y79" s="6"/>
      <c r="Z79" s="6"/>
      <c r="AA79" s="6"/>
      <c r="AB79" s="6"/>
      <c r="AC79" s="6"/>
      <c r="AD79" s="12"/>
    </row>
    <row r="80" spans="1:30" x14ac:dyDescent="0.15">
      <c r="A80" s="6" t="s">
        <v>218</v>
      </c>
      <c r="B80" s="6" t="s">
        <v>219</v>
      </c>
      <c r="C80" s="6" t="s">
        <v>236</v>
      </c>
      <c r="D80" s="6" t="s">
        <v>236</v>
      </c>
      <c r="E80" s="16" t="str">
        <f t="shared" si="2"/>
        <v>Smooth-On Eco Flex 00-30</v>
      </c>
      <c r="F80" s="6" t="s">
        <v>221</v>
      </c>
      <c r="G80" s="6" t="s">
        <v>237</v>
      </c>
      <c r="H80" s="6">
        <v>1.07</v>
      </c>
      <c r="I80" s="6" t="s">
        <v>223</v>
      </c>
      <c r="J80" s="6" t="s">
        <v>228</v>
      </c>
      <c r="K80" s="6" t="s">
        <v>31</v>
      </c>
      <c r="L80" s="6" t="s">
        <v>100</v>
      </c>
      <c r="M80" s="23"/>
      <c r="N80" s="23"/>
      <c r="O80" s="23">
        <v>164.81</v>
      </c>
      <c r="P80" s="23">
        <v>2.2200000000000002</v>
      </c>
      <c r="Q80" s="23"/>
      <c r="R80" s="23"/>
      <c r="S80" s="23"/>
      <c r="T80" s="23"/>
      <c r="U80" s="6" t="s">
        <v>65</v>
      </c>
      <c r="V80" s="6" t="s">
        <v>66</v>
      </c>
      <c r="W80" s="8">
        <v>37.79</v>
      </c>
      <c r="X80" s="6" t="s">
        <v>238</v>
      </c>
      <c r="Y80" s="6"/>
      <c r="Z80" s="6"/>
      <c r="AA80" s="6"/>
      <c r="AB80" s="6"/>
      <c r="AC80" s="6"/>
      <c r="AD80" s="12"/>
    </row>
    <row r="81" spans="1:30" x14ac:dyDescent="0.15">
      <c r="A81" s="6" t="s">
        <v>218</v>
      </c>
      <c r="B81" s="6" t="s">
        <v>219</v>
      </c>
      <c r="C81" s="6" t="s">
        <v>239</v>
      </c>
      <c r="D81" s="6" t="s">
        <v>239</v>
      </c>
      <c r="E81" s="16" t="str">
        <f t="shared" si="2"/>
        <v>Smooth-On Eco Flex 00-30 10% thin</v>
      </c>
      <c r="F81" s="6" t="s">
        <v>221</v>
      </c>
      <c r="G81" s="6" t="s">
        <v>240</v>
      </c>
      <c r="H81" s="6" t="s">
        <v>240</v>
      </c>
      <c r="I81" s="6" t="s">
        <v>223</v>
      </c>
      <c r="J81" s="6" t="s">
        <v>228</v>
      </c>
      <c r="K81" s="6" t="s">
        <v>31</v>
      </c>
      <c r="L81" s="6" t="s">
        <v>100</v>
      </c>
      <c r="M81" s="23"/>
      <c r="N81" s="23"/>
      <c r="O81" s="23">
        <v>159.30000000000001</v>
      </c>
      <c r="P81" s="23">
        <v>4.4000000000000004</v>
      </c>
      <c r="Q81" s="23"/>
      <c r="R81" s="23"/>
      <c r="S81" s="23"/>
      <c r="T81" s="23"/>
      <c r="U81" s="6" t="s">
        <v>65</v>
      </c>
      <c r="V81" s="6" t="s">
        <v>66</v>
      </c>
      <c r="W81" s="8">
        <v>34.01</v>
      </c>
      <c r="X81" s="6" t="s">
        <v>238</v>
      </c>
      <c r="Y81" s="6"/>
      <c r="Z81" s="6"/>
      <c r="AA81" s="6"/>
      <c r="AB81" s="6"/>
      <c r="AC81" s="6"/>
      <c r="AD81" s="12"/>
    </row>
    <row r="82" spans="1:30" x14ac:dyDescent="0.15">
      <c r="A82" s="6" t="s">
        <v>218</v>
      </c>
      <c r="B82" s="6" t="s">
        <v>219</v>
      </c>
      <c r="C82" s="6" t="s">
        <v>241</v>
      </c>
      <c r="D82" s="6" t="s">
        <v>241</v>
      </c>
      <c r="E82" s="16" t="str">
        <f t="shared" si="2"/>
        <v>Smooth-On Eco Flex 00-30 5% thin</v>
      </c>
      <c r="F82" s="6" t="s">
        <v>221</v>
      </c>
      <c r="G82" s="6" t="s">
        <v>240</v>
      </c>
      <c r="H82" s="6" t="s">
        <v>240</v>
      </c>
      <c r="I82" s="6" t="s">
        <v>223</v>
      </c>
      <c r="J82" s="6" t="s">
        <v>228</v>
      </c>
      <c r="K82" s="6" t="s">
        <v>31</v>
      </c>
      <c r="L82" s="6" t="s">
        <v>100</v>
      </c>
      <c r="M82" s="23"/>
      <c r="N82" s="23"/>
      <c r="O82" s="23">
        <v>161.6</v>
      </c>
      <c r="P82" s="23">
        <v>3.2</v>
      </c>
      <c r="Q82" s="23"/>
      <c r="R82" s="23"/>
      <c r="S82" s="23"/>
      <c r="T82" s="23"/>
      <c r="U82" s="6" t="s">
        <v>65</v>
      </c>
      <c r="V82" s="6" t="s">
        <v>66</v>
      </c>
      <c r="W82" s="8">
        <v>35.9</v>
      </c>
      <c r="X82" s="6" t="s">
        <v>238</v>
      </c>
      <c r="Y82" s="6"/>
      <c r="Z82" s="6"/>
      <c r="AA82" s="6"/>
      <c r="AB82" s="6"/>
      <c r="AC82" s="6"/>
      <c r="AD82" s="12"/>
    </row>
    <row r="83" spans="1:30" x14ac:dyDescent="0.15">
      <c r="A83" s="6" t="s">
        <v>218</v>
      </c>
      <c r="B83" s="6" t="s">
        <v>219</v>
      </c>
      <c r="C83" s="6" t="s">
        <v>242</v>
      </c>
      <c r="D83" s="6" t="s">
        <v>242</v>
      </c>
      <c r="E83" s="16" t="str">
        <f t="shared" si="2"/>
        <v>Smooth-On Eco Flex 00-50</v>
      </c>
      <c r="F83" s="6" t="s">
        <v>221</v>
      </c>
      <c r="G83" s="6" t="s">
        <v>243</v>
      </c>
      <c r="H83" s="6">
        <v>1.07</v>
      </c>
      <c r="I83" s="6" t="s">
        <v>223</v>
      </c>
      <c r="J83" s="6" t="s">
        <v>228</v>
      </c>
      <c r="K83" s="6" t="s">
        <v>31</v>
      </c>
      <c r="L83" s="6" t="s">
        <v>100</v>
      </c>
      <c r="M83" s="23"/>
      <c r="N83" s="23"/>
      <c r="O83" s="23">
        <v>175.54</v>
      </c>
      <c r="P83" s="23">
        <v>4.3899999999999997</v>
      </c>
      <c r="Q83" s="23"/>
      <c r="R83" s="23"/>
      <c r="S83" s="23"/>
      <c r="T83" s="23"/>
      <c r="U83" s="6" t="s">
        <v>65</v>
      </c>
      <c r="V83" s="6" t="s">
        <v>66</v>
      </c>
      <c r="W83" s="8">
        <v>37.950000000000003</v>
      </c>
      <c r="X83" s="6" t="s">
        <v>238</v>
      </c>
      <c r="Y83" s="6"/>
      <c r="Z83" s="6"/>
      <c r="AA83" s="6"/>
      <c r="AB83" s="6"/>
      <c r="AC83" s="6"/>
      <c r="AD83" s="12"/>
    </row>
    <row r="84" spans="1:30" x14ac:dyDescent="0.15">
      <c r="A84" s="6" t="s">
        <v>218</v>
      </c>
      <c r="B84" s="6" t="s">
        <v>219</v>
      </c>
      <c r="C84" s="6" t="s">
        <v>244</v>
      </c>
      <c r="D84" s="6" t="s">
        <v>244</v>
      </c>
      <c r="E84" s="16" t="str">
        <f t="shared" si="2"/>
        <v>Smooth-On Feather Light Resin</v>
      </c>
      <c r="F84" s="6" t="s">
        <v>221</v>
      </c>
      <c r="G84" s="6" t="s">
        <v>245</v>
      </c>
      <c r="H84" s="6">
        <v>0.67</v>
      </c>
      <c r="I84" s="6" t="s">
        <v>223</v>
      </c>
      <c r="J84" s="6" t="s">
        <v>93</v>
      </c>
      <c r="K84" s="6" t="s">
        <v>31</v>
      </c>
      <c r="L84" s="6" t="s">
        <v>100</v>
      </c>
      <c r="M84" s="23"/>
      <c r="N84" s="23"/>
      <c r="O84" s="23">
        <v>-323.38</v>
      </c>
      <c r="P84" s="23">
        <v>9.24</v>
      </c>
      <c r="Q84" s="23"/>
      <c r="R84" s="23"/>
      <c r="S84" s="23"/>
      <c r="T84" s="23"/>
      <c r="U84" s="6" t="s">
        <v>65</v>
      </c>
      <c r="V84" s="6" t="s">
        <v>66</v>
      </c>
      <c r="W84" s="8">
        <v>16.420000000000002</v>
      </c>
      <c r="X84" s="6" t="s">
        <v>246</v>
      </c>
      <c r="Y84" s="6"/>
      <c r="Z84" s="6"/>
      <c r="AA84" s="6"/>
      <c r="AB84" s="6"/>
      <c r="AC84" s="6"/>
      <c r="AD84" s="12"/>
    </row>
    <row r="85" spans="1:30" x14ac:dyDescent="0.15">
      <c r="A85" s="6" t="s">
        <v>218</v>
      </c>
      <c r="B85" s="6" t="s">
        <v>219</v>
      </c>
      <c r="C85" s="6" t="s">
        <v>247</v>
      </c>
      <c r="D85" s="6" t="s">
        <v>247</v>
      </c>
      <c r="E85" s="16" t="str">
        <f t="shared" si="2"/>
        <v>Smooth-On Mold Max 10A</v>
      </c>
      <c r="F85" s="6" t="s">
        <v>221</v>
      </c>
      <c r="G85" s="6" t="s">
        <v>227</v>
      </c>
      <c r="H85" s="6">
        <v>1.1499999999999999</v>
      </c>
      <c r="I85" s="6" t="s">
        <v>223</v>
      </c>
      <c r="J85" s="6" t="s">
        <v>93</v>
      </c>
      <c r="K85" s="6" t="s">
        <v>31</v>
      </c>
      <c r="L85" s="6" t="s">
        <v>100</v>
      </c>
      <c r="M85" s="23"/>
      <c r="N85" s="23"/>
      <c r="O85" s="23">
        <v>255.82</v>
      </c>
      <c r="P85" s="23">
        <v>13.27</v>
      </c>
      <c r="Q85" s="23"/>
      <c r="R85" s="23"/>
      <c r="S85" s="23"/>
      <c r="T85" s="23"/>
      <c r="U85" s="6" t="s">
        <v>65</v>
      </c>
      <c r="V85" s="6" t="s">
        <v>66</v>
      </c>
      <c r="W85" s="8">
        <v>32.86</v>
      </c>
      <c r="X85" s="6" t="s">
        <v>248</v>
      </c>
      <c r="Y85" s="6"/>
      <c r="Z85" s="6"/>
      <c r="AA85" s="6"/>
      <c r="AB85" s="6"/>
      <c r="AC85" s="6"/>
      <c r="AD85" s="12"/>
    </row>
    <row r="86" spans="1:30" x14ac:dyDescent="0.15">
      <c r="A86" s="6" t="s">
        <v>218</v>
      </c>
      <c r="B86" s="6" t="s">
        <v>219</v>
      </c>
      <c r="C86" s="6" t="s">
        <v>249</v>
      </c>
      <c r="D86" s="6" t="s">
        <v>249</v>
      </c>
      <c r="E86" s="16" t="str">
        <f t="shared" si="2"/>
        <v>Smooth-On Mold Max 20A</v>
      </c>
      <c r="F86" s="6" t="s">
        <v>221</v>
      </c>
      <c r="G86" s="6" t="s">
        <v>109</v>
      </c>
      <c r="H86" s="6">
        <v>1.18</v>
      </c>
      <c r="I86" s="6" t="s">
        <v>223</v>
      </c>
      <c r="J86" s="6" t="s">
        <v>93</v>
      </c>
      <c r="K86" s="6" t="s">
        <v>31</v>
      </c>
      <c r="L86" s="6" t="s">
        <v>100</v>
      </c>
      <c r="M86" s="23"/>
      <c r="N86" s="23"/>
      <c r="O86" s="23">
        <v>270.83999999999997</v>
      </c>
      <c r="P86" s="23">
        <v>17.170000000000002</v>
      </c>
      <c r="Q86" s="23"/>
      <c r="R86" s="23"/>
      <c r="S86" s="23"/>
      <c r="T86" s="23"/>
      <c r="U86" s="6" t="s">
        <v>65</v>
      </c>
      <c r="V86" s="6" t="s">
        <v>66</v>
      </c>
      <c r="W86" s="8">
        <v>32.159999999999997</v>
      </c>
      <c r="X86" s="6" t="s">
        <v>248</v>
      </c>
      <c r="Y86" s="6"/>
      <c r="Z86" s="6"/>
      <c r="AA86" s="6"/>
      <c r="AB86" s="6"/>
      <c r="AC86" s="6"/>
      <c r="AD86" s="12"/>
    </row>
    <row r="87" spans="1:30" x14ac:dyDescent="0.15">
      <c r="A87" s="6" t="s">
        <v>218</v>
      </c>
      <c r="B87" s="6" t="s">
        <v>219</v>
      </c>
      <c r="C87" s="6" t="s">
        <v>250</v>
      </c>
      <c r="D87" s="6" t="s">
        <v>250</v>
      </c>
      <c r="E87" s="16" t="str">
        <f t="shared" si="2"/>
        <v>Smooth-On Mold Max 40A</v>
      </c>
      <c r="F87" s="6" t="s">
        <v>221</v>
      </c>
      <c r="G87" s="6" t="s">
        <v>114</v>
      </c>
      <c r="H87" s="6">
        <v>1.1399999999999999</v>
      </c>
      <c r="I87" s="6" t="s">
        <v>223</v>
      </c>
      <c r="J87" s="6" t="s">
        <v>93</v>
      </c>
      <c r="K87" s="6" t="s">
        <v>31</v>
      </c>
      <c r="L87" s="6" t="s">
        <v>100</v>
      </c>
      <c r="M87" s="23"/>
      <c r="N87" s="23"/>
      <c r="O87" s="23">
        <v>244.8</v>
      </c>
      <c r="P87" s="23">
        <v>11.9</v>
      </c>
      <c r="Q87" s="23"/>
      <c r="R87" s="23"/>
      <c r="S87" s="23"/>
      <c r="T87" s="23"/>
      <c r="U87" s="6" t="s">
        <v>65</v>
      </c>
      <c r="V87" s="6" t="s">
        <v>66</v>
      </c>
      <c r="W87" s="8">
        <v>29.1</v>
      </c>
      <c r="X87" s="6" t="s">
        <v>248</v>
      </c>
      <c r="Y87" s="6"/>
      <c r="Z87" s="6"/>
      <c r="AA87" s="6"/>
      <c r="AB87" s="6"/>
      <c r="AC87" s="6"/>
      <c r="AD87" s="12"/>
    </row>
    <row r="88" spans="1:30" s="51" customFormat="1" x14ac:dyDescent="0.15">
      <c r="A88" s="47" t="s">
        <v>218</v>
      </c>
      <c r="B88" s="47" t="s">
        <v>219</v>
      </c>
      <c r="C88" s="47" t="s">
        <v>251</v>
      </c>
      <c r="D88" s="6" t="s">
        <v>251</v>
      </c>
      <c r="E88" s="16" t="str">
        <f t="shared" si="2"/>
        <v>Smooth-On Solaris 15A</v>
      </c>
      <c r="F88" s="47" t="s">
        <v>221</v>
      </c>
      <c r="G88" s="47" t="s">
        <v>252</v>
      </c>
      <c r="H88" s="6">
        <v>0.99</v>
      </c>
      <c r="I88" s="47" t="s">
        <v>223</v>
      </c>
      <c r="J88" s="47" t="s">
        <v>39</v>
      </c>
      <c r="K88" s="6" t="s">
        <v>31</v>
      </c>
      <c r="L88" s="47" t="s">
        <v>100</v>
      </c>
      <c r="M88" s="48"/>
      <c r="N88" s="48"/>
      <c r="O88" s="48">
        <v>112.35</v>
      </c>
      <c r="P88" s="48">
        <v>5.04</v>
      </c>
      <c r="Q88" s="48"/>
      <c r="R88" s="48"/>
      <c r="S88" s="48"/>
      <c r="T88" s="48"/>
      <c r="U88" s="47" t="s">
        <v>65</v>
      </c>
      <c r="V88" s="47" t="s">
        <v>66</v>
      </c>
      <c r="W88" s="49">
        <v>56.32</v>
      </c>
      <c r="X88" s="47" t="s">
        <v>253</v>
      </c>
      <c r="Y88" s="47"/>
      <c r="Z88" s="47"/>
      <c r="AA88" s="47"/>
      <c r="AB88" s="47"/>
      <c r="AC88" s="47"/>
      <c r="AD88" s="50"/>
    </row>
    <row r="89" spans="1:30" ht="16" customHeight="1" x14ac:dyDescent="0.15">
      <c r="A89" s="6" t="s">
        <v>254</v>
      </c>
      <c r="B89" s="6" t="s">
        <v>255</v>
      </c>
      <c r="C89" s="6" t="s">
        <v>256</v>
      </c>
      <c r="D89" s="6" t="s">
        <v>257</v>
      </c>
      <c r="E89" s="16" t="str">
        <f t="shared" si="2"/>
        <v>Sun Nuclear ACR Phantom: "Bone"</v>
      </c>
      <c r="F89" s="6" t="s">
        <v>258</v>
      </c>
      <c r="G89" s="6" t="s">
        <v>259</v>
      </c>
      <c r="H89" s="6"/>
      <c r="I89" s="6" t="s">
        <v>260</v>
      </c>
      <c r="J89" s="6" t="s">
        <v>39</v>
      </c>
      <c r="K89" s="6" t="s">
        <v>261</v>
      </c>
      <c r="L89" s="6" t="s">
        <v>32</v>
      </c>
      <c r="M89" s="23">
        <v>804.7</v>
      </c>
      <c r="N89" s="23">
        <v>5.9</v>
      </c>
      <c r="O89" s="23">
        <v>865.3</v>
      </c>
      <c r="P89" s="23">
        <v>9.3000000000000007</v>
      </c>
      <c r="Q89" s="23">
        <v>971.77</v>
      </c>
      <c r="R89" s="23">
        <v>13.16</v>
      </c>
      <c r="S89" s="23">
        <v>1164.68</v>
      </c>
      <c r="T89" s="23">
        <v>12.1</v>
      </c>
      <c r="U89" s="6" t="s">
        <v>33</v>
      </c>
      <c r="V89" s="6" t="s">
        <v>34</v>
      </c>
      <c r="W89" s="8" t="s">
        <v>262</v>
      </c>
      <c r="X89" s="6" t="s">
        <v>263</v>
      </c>
      <c r="Y89" s="6"/>
      <c r="Z89" s="6"/>
      <c r="AA89" s="6"/>
      <c r="AB89" s="6"/>
      <c r="AC89" s="6"/>
      <c r="AD89" s="12"/>
    </row>
    <row r="90" spans="1:30" ht="16" customHeight="1" x14ac:dyDescent="0.15">
      <c r="A90" s="6" t="s">
        <v>254</v>
      </c>
      <c r="B90" s="6" t="s">
        <v>255</v>
      </c>
      <c r="C90" s="6" t="s">
        <v>264</v>
      </c>
      <c r="D90" s="6" t="s">
        <v>265</v>
      </c>
      <c r="E90" s="16" t="str">
        <f t="shared" si="2"/>
        <v>Sun Nuclear ACR Phantom: Acrylic</v>
      </c>
      <c r="F90" s="6" t="s">
        <v>258</v>
      </c>
      <c r="G90" s="6" t="s">
        <v>259</v>
      </c>
      <c r="H90" s="6"/>
      <c r="I90" s="6" t="s">
        <v>260</v>
      </c>
      <c r="J90" s="6" t="s">
        <v>39</v>
      </c>
      <c r="K90" s="6" t="s">
        <v>261</v>
      </c>
      <c r="L90" s="6" t="s">
        <v>32</v>
      </c>
      <c r="M90" s="23">
        <v>130.19999999999999</v>
      </c>
      <c r="N90" s="23">
        <v>4.4000000000000004</v>
      </c>
      <c r="O90" s="23">
        <v>123.7</v>
      </c>
      <c r="P90" s="23">
        <v>7.4</v>
      </c>
      <c r="Q90" s="23">
        <v>114.64</v>
      </c>
      <c r="R90" s="23">
        <v>8.6199999999999992</v>
      </c>
      <c r="S90" s="23">
        <v>99.66</v>
      </c>
      <c r="T90" s="23">
        <v>7.49</v>
      </c>
      <c r="U90" s="6" t="s">
        <v>33</v>
      </c>
      <c r="V90" s="6" t="s">
        <v>34</v>
      </c>
      <c r="W90" s="8" t="s">
        <v>262</v>
      </c>
      <c r="X90" s="6" t="s">
        <v>263</v>
      </c>
      <c r="Y90" s="6"/>
      <c r="Z90" s="6"/>
      <c r="AA90" s="6"/>
      <c r="AB90" s="6"/>
      <c r="AC90" s="6"/>
      <c r="AD90" s="12"/>
    </row>
    <row r="91" spans="1:30" ht="16" customHeight="1" x14ac:dyDescent="0.15">
      <c r="A91" s="6" t="s">
        <v>254</v>
      </c>
      <c r="B91" s="6" t="s">
        <v>255</v>
      </c>
      <c r="C91" s="6" t="s">
        <v>266</v>
      </c>
      <c r="D91" s="6" t="s">
        <v>267</v>
      </c>
      <c r="E91" s="16" t="str">
        <f t="shared" si="2"/>
        <v>Sun Nuclear ACR Phantom: Air</v>
      </c>
      <c r="F91" s="6" t="s">
        <v>258</v>
      </c>
      <c r="G91" s="6" t="s">
        <v>259</v>
      </c>
      <c r="H91" s="6"/>
      <c r="I91" s="6" t="s">
        <v>260</v>
      </c>
      <c r="J91" s="6" t="s">
        <v>39</v>
      </c>
      <c r="K91" s="6" t="s">
        <v>261</v>
      </c>
      <c r="L91" s="6" t="s">
        <v>32</v>
      </c>
      <c r="M91" s="23">
        <v>-991.3</v>
      </c>
      <c r="N91" s="23">
        <v>7.3</v>
      </c>
      <c r="O91" s="23">
        <v>-992</v>
      </c>
      <c r="P91" s="23">
        <v>6</v>
      </c>
      <c r="Q91" s="23">
        <v>-990.43</v>
      </c>
      <c r="R91" s="23">
        <v>6.73</v>
      </c>
      <c r="S91" s="23">
        <v>-985.7</v>
      </c>
      <c r="T91" s="23">
        <v>8.34</v>
      </c>
      <c r="U91" s="6" t="s">
        <v>33</v>
      </c>
      <c r="V91" s="6" t="s">
        <v>34</v>
      </c>
      <c r="W91" s="8" t="s">
        <v>262</v>
      </c>
      <c r="X91" s="6" t="s">
        <v>263</v>
      </c>
      <c r="Y91" s="6"/>
      <c r="Z91" s="6"/>
      <c r="AA91" s="6"/>
      <c r="AB91" s="6"/>
      <c r="AC91" s="6"/>
      <c r="AD91" s="12"/>
    </row>
    <row r="92" spans="1:30" ht="16" customHeight="1" x14ac:dyDescent="0.15">
      <c r="A92" s="6" t="s">
        <v>254</v>
      </c>
      <c r="B92" s="6" t="s">
        <v>255</v>
      </c>
      <c r="C92" s="6" t="s">
        <v>268</v>
      </c>
      <c r="D92" s="6" t="s">
        <v>269</v>
      </c>
      <c r="E92" s="16" t="str">
        <f t="shared" si="2"/>
        <v>Sun Nuclear ACR Phantom: Polyethylene</v>
      </c>
      <c r="F92" s="6" t="s">
        <v>258</v>
      </c>
      <c r="G92" s="6" t="s">
        <v>259</v>
      </c>
      <c r="H92" s="6"/>
      <c r="I92" s="6" t="s">
        <v>260</v>
      </c>
      <c r="J92" s="6" t="s">
        <v>39</v>
      </c>
      <c r="K92" s="6" t="s">
        <v>261</v>
      </c>
      <c r="L92" s="6" t="s">
        <v>32</v>
      </c>
      <c r="M92" s="23">
        <v>-80.400000000000006</v>
      </c>
      <c r="N92" s="23">
        <v>3.4</v>
      </c>
      <c r="O92" s="23">
        <v>-87.9</v>
      </c>
      <c r="P92" s="23">
        <v>6.4</v>
      </c>
      <c r="Q92" s="23">
        <v>-97.9</v>
      </c>
      <c r="R92" s="23">
        <v>7.89</v>
      </c>
      <c r="S92" s="23">
        <v>-117.47</v>
      </c>
      <c r="T92" s="23">
        <v>6.9</v>
      </c>
      <c r="U92" s="6" t="s">
        <v>33</v>
      </c>
      <c r="V92" s="6" t="s">
        <v>34</v>
      </c>
      <c r="W92" s="8" t="s">
        <v>262</v>
      </c>
      <c r="X92" s="6" t="s">
        <v>263</v>
      </c>
      <c r="Y92" s="6"/>
      <c r="Z92" s="6"/>
      <c r="AA92" s="6"/>
      <c r="AB92" s="6"/>
      <c r="AC92" s="6"/>
      <c r="AD92" s="12"/>
    </row>
    <row r="93" spans="1:30" ht="12.75" customHeight="1" x14ac:dyDescent="0.15">
      <c r="A93" s="6" t="s">
        <v>254</v>
      </c>
      <c r="B93" s="6" t="s">
        <v>255</v>
      </c>
      <c r="C93" s="6" t="s">
        <v>270</v>
      </c>
      <c r="D93" s="6" t="s">
        <v>271</v>
      </c>
      <c r="E93" s="16" t="str">
        <f t="shared" si="2"/>
        <v>Sun Nuclear ACR Phantom: Water</v>
      </c>
      <c r="F93" s="6" t="s">
        <v>258</v>
      </c>
      <c r="G93" s="6" t="s">
        <v>259</v>
      </c>
      <c r="H93" s="6"/>
      <c r="I93" s="6" t="s">
        <v>260</v>
      </c>
      <c r="J93" s="6" t="s">
        <v>39</v>
      </c>
      <c r="K93" s="6" t="s">
        <v>261</v>
      </c>
      <c r="L93" s="6" t="s">
        <v>32</v>
      </c>
      <c r="M93" s="23">
        <v>-0.65</v>
      </c>
      <c r="N93" s="23">
        <v>4.0999999999999996</v>
      </c>
      <c r="O93" s="23">
        <v>-0.24</v>
      </c>
      <c r="P93" s="23">
        <v>6</v>
      </c>
      <c r="Q93" s="23">
        <v>-2.17</v>
      </c>
      <c r="R93" s="23">
        <v>7.47</v>
      </c>
      <c r="S93" s="23">
        <v>-1.9</v>
      </c>
      <c r="T93" s="23">
        <v>7.1</v>
      </c>
      <c r="U93" s="6" t="s">
        <v>33</v>
      </c>
      <c r="V93" s="6" t="s">
        <v>34</v>
      </c>
      <c r="W93" s="8" t="s">
        <v>262</v>
      </c>
      <c r="X93" s="6" t="s">
        <v>263</v>
      </c>
      <c r="Y93" s="6"/>
      <c r="Z93" s="6"/>
      <c r="AA93" s="6"/>
      <c r="AB93" s="6"/>
      <c r="AC93" s="6"/>
      <c r="AD93" s="12"/>
    </row>
    <row r="94" spans="1:30" ht="12.75" customHeight="1" x14ac:dyDescent="0.15">
      <c r="A94" s="6" t="s">
        <v>272</v>
      </c>
      <c r="B94" s="6" t="s">
        <v>272</v>
      </c>
      <c r="C94" s="6" t="s">
        <v>273</v>
      </c>
      <c r="D94" s="6" t="s">
        <v>273</v>
      </c>
      <c r="E94" s="16" t="str">
        <f t="shared" si="2"/>
        <v>Taulman 3D Nylon 3mm</v>
      </c>
      <c r="F94" s="6" t="s">
        <v>274</v>
      </c>
      <c r="G94" s="6" t="s">
        <v>275</v>
      </c>
      <c r="H94" s="6">
        <v>1.1299999999999999</v>
      </c>
      <c r="I94" s="6" t="s">
        <v>48</v>
      </c>
      <c r="J94" s="6" t="s">
        <v>93</v>
      </c>
      <c r="K94" s="6" t="s">
        <v>63</v>
      </c>
      <c r="L94" s="6" t="s">
        <v>202</v>
      </c>
      <c r="M94" s="23"/>
      <c r="N94" s="23"/>
      <c r="O94" s="23">
        <v>52.15</v>
      </c>
      <c r="P94" s="23">
        <v>4.74</v>
      </c>
      <c r="Q94" s="23"/>
      <c r="R94" s="23"/>
      <c r="S94" s="23"/>
      <c r="T94" s="23"/>
      <c r="U94" s="6" t="s">
        <v>65</v>
      </c>
      <c r="V94" s="6" t="s">
        <v>101</v>
      </c>
      <c r="W94" s="8">
        <f>39.99/(1000/1.12/1000)</f>
        <v>44.788800000000002</v>
      </c>
      <c r="X94" s="6" t="s">
        <v>276</v>
      </c>
      <c r="Y94" s="6"/>
      <c r="Z94" s="6"/>
      <c r="AA94" s="6"/>
      <c r="AB94" s="6"/>
      <c r="AC94" s="6"/>
      <c r="AD94" s="12"/>
    </row>
    <row r="95" spans="1:30" x14ac:dyDescent="0.15">
      <c r="A95" s="6" t="s">
        <v>277</v>
      </c>
      <c r="B95" s="6" t="s">
        <v>278</v>
      </c>
      <c r="C95" s="6" t="s">
        <v>137</v>
      </c>
      <c r="D95" s="6" t="s">
        <v>137</v>
      </c>
      <c r="E95" s="16" t="str">
        <f t="shared" si="2"/>
        <v>Ultimaker ABS</v>
      </c>
      <c r="F95" s="6" t="s">
        <v>279</v>
      </c>
      <c r="G95" s="6" t="s">
        <v>136</v>
      </c>
      <c r="H95" s="6">
        <v>1.06</v>
      </c>
      <c r="I95" s="6" t="s">
        <v>137</v>
      </c>
      <c r="J95" s="6" t="s">
        <v>93</v>
      </c>
      <c r="K95" s="6" t="s">
        <v>63</v>
      </c>
      <c r="L95" s="6" t="s">
        <v>202</v>
      </c>
      <c r="M95" s="23"/>
      <c r="N95" s="23"/>
      <c r="O95" s="23">
        <v>-150</v>
      </c>
      <c r="P95" s="23">
        <v>11.09</v>
      </c>
      <c r="Q95" s="23"/>
      <c r="R95" s="23"/>
      <c r="S95" s="23"/>
      <c r="T95" s="23"/>
      <c r="U95" s="6" t="s">
        <v>65</v>
      </c>
      <c r="V95" s="6" t="s">
        <v>101</v>
      </c>
      <c r="W95" s="8">
        <f>24.99/(1000/1.05/1000)</f>
        <v>26.2395</v>
      </c>
      <c r="X95" s="6" t="s">
        <v>280</v>
      </c>
      <c r="Y95" s="6"/>
      <c r="Z95" s="6"/>
      <c r="AA95" s="6"/>
      <c r="AB95" s="6"/>
      <c r="AC95" s="6"/>
      <c r="AD95" s="12"/>
    </row>
    <row r="96" spans="1:30" ht="12.75" customHeight="1" x14ac:dyDescent="0.15">
      <c r="A96" s="6" t="s">
        <v>277</v>
      </c>
      <c r="B96" s="6" t="s">
        <v>278</v>
      </c>
      <c r="C96" s="6" t="s">
        <v>281</v>
      </c>
      <c r="D96" s="6" t="s">
        <v>281</v>
      </c>
      <c r="E96" s="16" t="str">
        <f t="shared" si="2"/>
        <v>Ultimaker Orange PLA 2.8mm</v>
      </c>
      <c r="F96" s="6" t="s">
        <v>282</v>
      </c>
      <c r="G96" s="6" t="s">
        <v>136</v>
      </c>
      <c r="H96" s="6">
        <v>1.24</v>
      </c>
      <c r="I96" s="6" t="s">
        <v>211</v>
      </c>
      <c r="J96" s="6" t="s">
        <v>73</v>
      </c>
      <c r="K96" s="6" t="s">
        <v>63</v>
      </c>
      <c r="L96" s="6" t="s">
        <v>202</v>
      </c>
      <c r="M96" s="23"/>
      <c r="N96" s="23"/>
      <c r="O96" s="23">
        <v>-47.81</v>
      </c>
      <c r="P96" s="23">
        <v>37.81</v>
      </c>
      <c r="Q96" s="23"/>
      <c r="R96" s="23"/>
      <c r="S96" s="23"/>
      <c r="T96" s="23"/>
      <c r="U96" s="6" t="s">
        <v>65</v>
      </c>
      <c r="V96" s="6" t="s">
        <v>101</v>
      </c>
      <c r="W96" s="8">
        <f>22.99/(1000/1.24/1000)</f>
        <v>28.507599999999996</v>
      </c>
      <c r="X96" s="6" t="s">
        <v>283</v>
      </c>
      <c r="Y96" s="6"/>
      <c r="Z96" s="6"/>
      <c r="AA96" s="6"/>
      <c r="AB96" s="6"/>
      <c r="AC96" s="6"/>
      <c r="AD96" s="12"/>
    </row>
    <row r="97" spans="1:30" x14ac:dyDescent="0.15">
      <c r="A97" s="6" t="s">
        <v>277</v>
      </c>
      <c r="B97" s="6" t="s">
        <v>278</v>
      </c>
      <c r="C97" s="6" t="s">
        <v>284</v>
      </c>
      <c r="D97" s="6" t="s">
        <v>284</v>
      </c>
      <c r="E97" s="16" t="str">
        <f t="shared" si="2"/>
        <v>Ultimaker Orange PLA Box 25% infill</v>
      </c>
      <c r="F97" s="6" t="s">
        <v>282</v>
      </c>
      <c r="G97" s="6" t="s">
        <v>285</v>
      </c>
      <c r="H97" s="6" t="s">
        <v>240</v>
      </c>
      <c r="I97" s="6" t="s">
        <v>211</v>
      </c>
      <c r="J97" s="6" t="s">
        <v>73</v>
      </c>
      <c r="K97" s="6" t="s">
        <v>63</v>
      </c>
      <c r="L97" s="6" t="s">
        <v>202</v>
      </c>
      <c r="M97" s="23"/>
      <c r="N97" s="23"/>
      <c r="O97" s="23">
        <v>-761.83</v>
      </c>
      <c r="P97" s="23">
        <v>31.48</v>
      </c>
      <c r="Q97" s="23"/>
      <c r="R97" s="23"/>
      <c r="S97" s="23"/>
      <c r="T97" s="23"/>
      <c r="U97" s="6" t="s">
        <v>65</v>
      </c>
      <c r="V97" s="6" t="s">
        <v>101</v>
      </c>
      <c r="W97" s="8">
        <f>W96*0.3</f>
        <v>8.5522799999999979</v>
      </c>
      <c r="X97" s="6" t="s">
        <v>283</v>
      </c>
      <c r="Y97" s="6" t="s">
        <v>286</v>
      </c>
      <c r="Z97" s="6"/>
      <c r="AA97" s="6"/>
      <c r="AB97" s="6"/>
      <c r="AC97" s="6"/>
      <c r="AD97" s="12"/>
    </row>
    <row r="98" spans="1:30" x14ac:dyDescent="0.15">
      <c r="A98" s="6" t="s">
        <v>277</v>
      </c>
      <c r="B98" s="6" t="s">
        <v>278</v>
      </c>
      <c r="C98" s="6" t="s">
        <v>287</v>
      </c>
      <c r="D98" s="6" t="s">
        <v>287</v>
      </c>
      <c r="E98" s="16" t="str">
        <f t="shared" si="2"/>
        <v>Ultimaker Orange PLA Box 50% infill</v>
      </c>
      <c r="F98" s="6" t="s">
        <v>282</v>
      </c>
      <c r="G98" s="6" t="s">
        <v>285</v>
      </c>
      <c r="H98" s="6" t="s">
        <v>240</v>
      </c>
      <c r="I98" s="6" t="s">
        <v>211</v>
      </c>
      <c r="J98" s="6" t="s">
        <v>73</v>
      </c>
      <c r="K98" s="6" t="s">
        <v>63</v>
      </c>
      <c r="L98" s="6" t="s">
        <v>202</v>
      </c>
      <c r="M98" s="23"/>
      <c r="N98" s="23"/>
      <c r="O98" s="23">
        <v>-522.27</v>
      </c>
      <c r="P98" s="23">
        <v>34.479999999999997</v>
      </c>
      <c r="Q98" s="23"/>
      <c r="R98" s="23"/>
      <c r="S98" s="23"/>
      <c r="T98" s="23"/>
      <c r="U98" s="6" t="s">
        <v>65</v>
      </c>
      <c r="V98" s="6" t="s">
        <v>101</v>
      </c>
      <c r="W98" s="8">
        <f>W96*0.55</f>
        <v>15.679179999999999</v>
      </c>
      <c r="X98" s="6" t="s">
        <v>283</v>
      </c>
      <c r="Y98" s="6" t="s">
        <v>286</v>
      </c>
      <c r="Z98" s="6"/>
      <c r="AA98" s="6"/>
      <c r="AB98" s="6"/>
      <c r="AC98" s="6"/>
      <c r="AD98" s="12"/>
    </row>
    <row r="99" spans="1:30" s="51" customFormat="1" x14ac:dyDescent="0.15">
      <c r="A99" s="47" t="s">
        <v>288</v>
      </c>
      <c r="B99" s="47" t="s">
        <v>289</v>
      </c>
      <c r="C99" s="47" t="s">
        <v>290</v>
      </c>
      <c r="D99" s="6" t="s">
        <v>290</v>
      </c>
      <c r="E99" s="16" t="str">
        <f t="shared" si="2"/>
        <v>Z Corp ZPrinter 151 Gypsum + Binder</v>
      </c>
      <c r="F99" s="47" t="s">
        <v>291</v>
      </c>
      <c r="G99" s="47" t="s">
        <v>47</v>
      </c>
      <c r="H99" s="6">
        <v>2.6</v>
      </c>
      <c r="I99" s="47" t="s">
        <v>292</v>
      </c>
      <c r="J99" s="47" t="s">
        <v>93</v>
      </c>
      <c r="K99" s="6" t="s">
        <v>63</v>
      </c>
      <c r="L99" s="47" t="s">
        <v>293</v>
      </c>
      <c r="M99" s="48"/>
      <c r="N99" s="48"/>
      <c r="O99" s="48">
        <v>541.28</v>
      </c>
      <c r="P99" s="48">
        <v>64.34</v>
      </c>
      <c r="Q99" s="48"/>
      <c r="R99" s="48"/>
      <c r="S99" s="48"/>
      <c r="T99" s="48"/>
      <c r="U99" s="47" t="s">
        <v>33</v>
      </c>
      <c r="V99" s="47" t="s">
        <v>34</v>
      </c>
      <c r="W99" s="49">
        <v>112.2</v>
      </c>
      <c r="X99" s="47" t="s">
        <v>294</v>
      </c>
      <c r="Y99" s="47" t="s">
        <v>295</v>
      </c>
      <c r="Z99" s="47" t="s">
        <v>296</v>
      </c>
      <c r="AA99" s="47"/>
      <c r="AB99" s="47"/>
      <c r="AC99" s="47"/>
      <c r="AD99" s="50"/>
    </row>
    <row r="100" spans="1:30" s="51" customFormat="1" x14ac:dyDescent="0.15">
      <c r="A100" s="47" t="s">
        <v>288</v>
      </c>
      <c r="B100" s="47" t="s">
        <v>289</v>
      </c>
      <c r="C100" s="47" t="s">
        <v>297</v>
      </c>
      <c r="D100" s="6" t="s">
        <v>297</v>
      </c>
      <c r="E100" s="16" t="str">
        <f t="shared" si="2"/>
        <v>Z Corp ZPrinter 151 Gypsum treated with Epsom Salt</v>
      </c>
      <c r="F100" s="47" t="s">
        <v>291</v>
      </c>
      <c r="G100" s="47" t="s">
        <v>275</v>
      </c>
      <c r="H100" s="6" t="s">
        <v>240</v>
      </c>
      <c r="I100" s="47" t="s">
        <v>298</v>
      </c>
      <c r="J100" s="47" t="s">
        <v>93</v>
      </c>
      <c r="K100" s="6" t="s">
        <v>63</v>
      </c>
      <c r="L100" s="47" t="s">
        <v>293</v>
      </c>
      <c r="M100" s="48"/>
      <c r="N100" s="48"/>
      <c r="O100" s="48">
        <v>717.46</v>
      </c>
      <c r="P100" s="48">
        <v>40.99</v>
      </c>
      <c r="Q100" s="48"/>
      <c r="R100" s="48"/>
      <c r="S100" s="48"/>
      <c r="T100" s="48"/>
      <c r="U100" s="47" t="s">
        <v>33</v>
      </c>
      <c r="V100" s="47" t="s">
        <v>34</v>
      </c>
      <c r="W100" s="49">
        <v>113</v>
      </c>
      <c r="X100" s="47" t="s">
        <v>294</v>
      </c>
      <c r="Y100" s="47" t="s">
        <v>295</v>
      </c>
      <c r="Z100" s="47"/>
      <c r="AA100" s="47"/>
      <c r="AB100" s="47"/>
      <c r="AC100" s="47"/>
      <c r="AD100" s="50"/>
    </row>
    <row r="101" spans="1:30" s="51" customFormat="1" x14ac:dyDescent="0.15">
      <c r="A101" s="47" t="s">
        <v>288</v>
      </c>
      <c r="B101" s="47" t="s">
        <v>289</v>
      </c>
      <c r="C101" s="47" t="s">
        <v>299</v>
      </c>
      <c r="D101" s="6" t="s">
        <v>299</v>
      </c>
      <c r="E101" s="16" t="str">
        <f t="shared" si="2"/>
        <v>Z Corp ZPrinter 151 Gypsum treated with Zbond</v>
      </c>
      <c r="F101" s="47" t="s">
        <v>291</v>
      </c>
      <c r="G101" s="47" t="s">
        <v>300</v>
      </c>
      <c r="H101" s="6" t="s">
        <v>240</v>
      </c>
      <c r="I101" s="47" t="s">
        <v>301</v>
      </c>
      <c r="J101" s="47" t="s">
        <v>93</v>
      </c>
      <c r="K101" s="6" t="s">
        <v>63</v>
      </c>
      <c r="L101" s="47" t="s">
        <v>293</v>
      </c>
      <c r="M101" s="48"/>
      <c r="N101" s="48"/>
      <c r="O101" s="48">
        <v>887.23</v>
      </c>
      <c r="P101" s="48">
        <v>160.93</v>
      </c>
      <c r="Q101" s="48"/>
      <c r="R101" s="48"/>
      <c r="S101" s="48"/>
      <c r="T101" s="48"/>
      <c r="U101" s="47" t="s">
        <v>33</v>
      </c>
      <c r="V101" s="47" t="s">
        <v>34</v>
      </c>
      <c r="W101" s="49">
        <v>117.1</v>
      </c>
      <c r="X101" s="47" t="s">
        <v>294</v>
      </c>
      <c r="Y101" s="47" t="s">
        <v>302</v>
      </c>
      <c r="Z101" s="47" t="s">
        <v>303</v>
      </c>
      <c r="AA101" s="47"/>
      <c r="AB101" s="47"/>
      <c r="AC101" s="47"/>
      <c r="AD101" s="50"/>
    </row>
    <row r="102" spans="1:30" s="51" customFormat="1" x14ac:dyDescent="0.15">
      <c r="A102" s="47" t="s">
        <v>288</v>
      </c>
      <c r="B102" s="47" t="s">
        <v>289</v>
      </c>
      <c r="C102" s="47" t="s">
        <v>304</v>
      </c>
      <c r="D102" s="6" t="s">
        <v>304</v>
      </c>
      <c r="E102" s="16" t="str">
        <f t="shared" si="2"/>
        <v>Z Corp ZPrinter Gypsum + Binder</v>
      </c>
      <c r="F102" s="47" t="s">
        <v>291</v>
      </c>
      <c r="G102" s="47" t="s">
        <v>275</v>
      </c>
      <c r="H102" s="6"/>
      <c r="I102" s="47" t="s">
        <v>292</v>
      </c>
      <c r="J102" s="47" t="s">
        <v>93</v>
      </c>
      <c r="K102" s="6" t="s">
        <v>63</v>
      </c>
      <c r="L102" s="47" t="s">
        <v>293</v>
      </c>
      <c r="M102" s="48">
        <v>528.19879200000003</v>
      </c>
      <c r="N102" s="48">
        <v>19.494904999999999</v>
      </c>
      <c r="O102" s="48">
        <v>606.430969</v>
      </c>
      <c r="P102" s="48">
        <v>22.105753</v>
      </c>
      <c r="Q102" s="48">
        <v>740.48565699999995</v>
      </c>
      <c r="R102" s="48">
        <v>24.435247</v>
      </c>
      <c r="S102" s="48">
        <v>993.51391599999999</v>
      </c>
      <c r="T102" s="48">
        <v>30.181422999999999</v>
      </c>
      <c r="U102" s="47" t="s">
        <v>33</v>
      </c>
      <c r="V102" s="47" t="s">
        <v>34</v>
      </c>
      <c r="W102" s="49">
        <v>112.2</v>
      </c>
      <c r="X102" s="47" t="s">
        <v>294</v>
      </c>
      <c r="Y102" s="47" t="s">
        <v>295</v>
      </c>
      <c r="Z102" s="47" t="s">
        <v>296</v>
      </c>
      <c r="AA102" s="47"/>
      <c r="AB102" s="47"/>
      <c r="AC102" s="47"/>
      <c r="AD102" s="50"/>
    </row>
    <row r="103" spans="1:30" s="51" customFormat="1" x14ac:dyDescent="0.15">
      <c r="A103" s="47" t="s">
        <v>288</v>
      </c>
      <c r="B103" s="47" t="s">
        <v>289</v>
      </c>
      <c r="C103" s="47" t="s">
        <v>305</v>
      </c>
      <c r="D103" s="6" t="s">
        <v>305</v>
      </c>
      <c r="E103" s="16" t="str">
        <f t="shared" si="2"/>
        <v>Z Corp ZPrinter Gypsum + Binder + Cyanoacrylate</v>
      </c>
      <c r="F103" s="47" t="s">
        <v>291</v>
      </c>
      <c r="G103" s="47" t="s">
        <v>300</v>
      </c>
      <c r="H103" s="6"/>
      <c r="I103" s="47" t="s">
        <v>301</v>
      </c>
      <c r="J103" s="47" t="s">
        <v>93</v>
      </c>
      <c r="K103" s="6" t="s">
        <v>63</v>
      </c>
      <c r="L103" s="47" t="s">
        <v>293</v>
      </c>
      <c r="M103" s="48">
        <v>949.43164100000001</v>
      </c>
      <c r="N103" s="48">
        <v>31.518201999999999</v>
      </c>
      <c r="O103" s="48">
        <v>1037.5017089999999</v>
      </c>
      <c r="P103" s="48">
        <v>30.633538999999999</v>
      </c>
      <c r="Q103" s="48">
        <v>1180.5032960000001</v>
      </c>
      <c r="R103" s="48">
        <v>34.711384000000002</v>
      </c>
      <c r="S103" s="48">
        <v>1458.420044</v>
      </c>
      <c r="T103" s="48">
        <v>38.853423999999997</v>
      </c>
      <c r="U103" s="47" t="s">
        <v>33</v>
      </c>
      <c r="V103" s="47" t="s">
        <v>34</v>
      </c>
      <c r="W103" s="49">
        <v>117.1</v>
      </c>
      <c r="X103" s="47" t="s">
        <v>294</v>
      </c>
      <c r="Y103" s="47" t="s">
        <v>306</v>
      </c>
      <c r="Z103" s="47" t="s">
        <v>307</v>
      </c>
      <c r="AA103" s="47"/>
      <c r="AB103" s="47"/>
      <c r="AC103" s="47"/>
      <c r="AD103" s="50"/>
    </row>
    <row r="104" spans="1:30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8"/>
      <c r="X104" s="6"/>
      <c r="Y104" s="6"/>
      <c r="Z104" s="6"/>
      <c r="AA104" s="6"/>
      <c r="AB104" s="6"/>
      <c r="AC104" s="6"/>
    </row>
    <row r="105" spans="1:30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 t="s">
        <v>308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8"/>
      <c r="X105" s="6"/>
      <c r="Y105" s="6"/>
      <c r="Z105" s="6"/>
      <c r="AA105" s="6"/>
      <c r="AB105" s="6"/>
      <c r="AC105" s="6"/>
    </row>
    <row r="106" spans="1:30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 t="s">
        <v>309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8"/>
      <c r="X106" s="6"/>
      <c r="Y106" s="6"/>
      <c r="Z106" s="6"/>
      <c r="AA106" s="6"/>
      <c r="AB106" s="6"/>
      <c r="AC106" s="6"/>
    </row>
    <row r="107" spans="1:30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 t="s">
        <v>310</v>
      </c>
      <c r="M107" s="6"/>
      <c r="N107" s="6"/>
      <c r="O107" s="6"/>
      <c r="P107" s="6"/>
      <c r="Q107" s="6"/>
      <c r="R107" s="6"/>
      <c r="S107" s="6"/>
      <c r="T107" s="23"/>
      <c r="U107" s="6"/>
      <c r="V107" s="6"/>
      <c r="W107" s="8"/>
      <c r="X107" s="6"/>
      <c r="Y107" s="6"/>
      <c r="Z107" s="6"/>
      <c r="AA107" s="6"/>
      <c r="AB107" s="6"/>
      <c r="AC107" s="6"/>
    </row>
    <row r="108" spans="1:30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 t="s">
        <v>311</v>
      </c>
      <c r="M108" s="6"/>
      <c r="N108" s="6"/>
      <c r="O108" s="6"/>
      <c r="P108" s="6"/>
      <c r="Q108" s="6"/>
      <c r="R108" s="6"/>
      <c r="S108" s="6"/>
      <c r="T108" s="23"/>
      <c r="U108" s="6"/>
      <c r="V108" s="6"/>
      <c r="W108" s="8"/>
      <c r="X108" s="6"/>
      <c r="Y108" s="6"/>
      <c r="Z108" s="6"/>
      <c r="AA108" s="6"/>
      <c r="AB108" s="6"/>
      <c r="AC108" s="6"/>
    </row>
    <row r="109" spans="1:30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 t="s">
        <v>312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8"/>
      <c r="X109" s="6"/>
      <c r="Y109" s="6"/>
      <c r="Z109" s="6"/>
      <c r="AA109" s="6"/>
      <c r="AB109" s="6"/>
      <c r="AC109" s="6"/>
    </row>
    <row r="110" spans="1:30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 t="s">
        <v>313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8"/>
      <c r="X110" s="6"/>
      <c r="Y110" s="6"/>
      <c r="Z110" s="6"/>
      <c r="AA110" s="6"/>
      <c r="AB110" s="6"/>
      <c r="AC110" s="6"/>
    </row>
    <row r="111" spans="1:30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 t="s">
        <v>314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8"/>
      <c r="X111" s="6"/>
      <c r="Y111" s="6"/>
      <c r="Z111" s="6"/>
      <c r="AA111" s="6"/>
      <c r="AB111" s="6"/>
      <c r="AC111" s="6"/>
    </row>
    <row r="112" spans="1:30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8"/>
      <c r="X112" s="6"/>
      <c r="Y112" s="6"/>
      <c r="Z112" s="6"/>
      <c r="AA112" s="6"/>
      <c r="AB112" s="6"/>
      <c r="AC112" s="6"/>
    </row>
    <row r="113" spans="1:29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 t="s">
        <v>315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8"/>
      <c r="X113" s="6"/>
      <c r="Y113" s="6"/>
      <c r="Z113" s="6"/>
      <c r="AA113" s="6"/>
      <c r="AB113" s="6"/>
      <c r="AC113" s="6"/>
    </row>
    <row r="114" spans="1:29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8"/>
      <c r="X114" s="6"/>
      <c r="Y114" s="6"/>
      <c r="Z114" s="6"/>
      <c r="AA114" s="6"/>
      <c r="AB114" s="6"/>
      <c r="AC114" s="6"/>
    </row>
    <row r="115" spans="1:29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8"/>
      <c r="X115" s="6"/>
      <c r="Y115" s="6"/>
      <c r="Z115" s="6"/>
      <c r="AA115" s="6"/>
      <c r="AB115" s="6"/>
      <c r="AC115" s="6"/>
    </row>
    <row r="116" spans="1:29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8"/>
      <c r="X116" s="6"/>
      <c r="Y116" s="6"/>
      <c r="Z116" s="6"/>
      <c r="AA116" s="6"/>
      <c r="AB116" s="6"/>
      <c r="AC116" s="6"/>
    </row>
    <row r="117" spans="1:29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8"/>
      <c r="X117" s="6"/>
      <c r="Y117" s="6"/>
      <c r="Z117" s="6"/>
      <c r="AA117" s="6"/>
      <c r="AB117" s="6"/>
      <c r="AC117" s="6"/>
    </row>
    <row r="118" spans="1:29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8"/>
      <c r="X118" s="6"/>
      <c r="Y118" s="6"/>
      <c r="Z118" s="6"/>
      <c r="AA118" s="6"/>
      <c r="AB118" s="6"/>
      <c r="AC118" s="6"/>
    </row>
    <row r="119" spans="1:29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8"/>
      <c r="X119" s="6"/>
      <c r="Y119" s="6"/>
      <c r="Z119" s="6"/>
      <c r="AA119" s="6"/>
      <c r="AB119" s="6"/>
      <c r="AC119" s="6"/>
    </row>
    <row r="120" spans="1:29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8"/>
      <c r="X120" s="6"/>
      <c r="Y120" s="6"/>
      <c r="Z120" s="6"/>
      <c r="AA120" s="6"/>
      <c r="AB120" s="6"/>
      <c r="AC120" s="6"/>
    </row>
    <row r="121" spans="1:29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8"/>
      <c r="X121" s="6"/>
      <c r="Y121" s="6"/>
      <c r="Z121" s="6"/>
      <c r="AA121" s="6"/>
      <c r="AB121" s="6"/>
      <c r="AC121" s="6"/>
    </row>
    <row r="122" spans="1:29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8"/>
      <c r="X122" s="6"/>
      <c r="Y122" s="6"/>
      <c r="Z122" s="6"/>
      <c r="AA122" s="6"/>
      <c r="AB122" s="6"/>
      <c r="AC122" s="6"/>
    </row>
    <row r="123" spans="1:29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8"/>
      <c r="X123" s="6"/>
      <c r="Y123" s="6"/>
      <c r="Z123" s="6"/>
      <c r="AA123" s="6"/>
      <c r="AB123" s="6"/>
      <c r="AC123" s="6"/>
    </row>
    <row r="124" spans="1:29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8"/>
      <c r="X124" s="6"/>
      <c r="Y124" s="6"/>
      <c r="Z124" s="6"/>
      <c r="AA124" s="6"/>
      <c r="AB124" s="6"/>
      <c r="AC124" s="6"/>
    </row>
    <row r="125" spans="1:29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8"/>
      <c r="X125" s="6"/>
      <c r="Y125" s="6"/>
      <c r="Z125" s="6"/>
      <c r="AA125" s="6"/>
      <c r="AB125" s="6"/>
      <c r="AC125" s="6"/>
    </row>
    <row r="126" spans="1:29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8"/>
      <c r="X126" s="6"/>
      <c r="Y126" s="6"/>
      <c r="Z126" s="6"/>
      <c r="AA126" s="6"/>
      <c r="AB126" s="6"/>
      <c r="AC126" s="6"/>
    </row>
    <row r="127" spans="1:29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8"/>
      <c r="X127" s="6"/>
      <c r="Y127" s="6"/>
      <c r="Z127" s="6"/>
      <c r="AA127" s="6"/>
      <c r="AB127" s="6"/>
      <c r="AC127" s="6"/>
    </row>
    <row r="128" spans="1:29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8"/>
      <c r="X128" s="6"/>
      <c r="Y128" s="6"/>
      <c r="Z128" s="6"/>
      <c r="AA128" s="6"/>
      <c r="AB128" s="6"/>
      <c r="AC128" s="6"/>
    </row>
    <row r="129" spans="1:29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8"/>
      <c r="X129" s="6"/>
      <c r="Y129" s="6"/>
      <c r="Z129" s="6"/>
      <c r="AA129" s="6"/>
      <c r="AB129" s="6"/>
      <c r="AC129" s="6"/>
    </row>
    <row r="130" spans="1:29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8"/>
      <c r="X130" s="6"/>
      <c r="Y130" s="6"/>
      <c r="Z130" s="6"/>
      <c r="AA130" s="6"/>
      <c r="AB130" s="6"/>
      <c r="AC130" s="6"/>
    </row>
    <row r="131" spans="1:29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8"/>
      <c r="X131" s="6"/>
      <c r="Y131" s="6"/>
      <c r="Z131" s="6"/>
      <c r="AA131" s="6"/>
      <c r="AB131" s="6"/>
      <c r="AC131" s="6"/>
    </row>
    <row r="132" spans="1:29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8"/>
      <c r="X132" s="6"/>
      <c r="Y132" s="6"/>
      <c r="Z132" s="6"/>
      <c r="AA132" s="6"/>
      <c r="AB132" s="6"/>
      <c r="AC132" s="6"/>
    </row>
    <row r="133" spans="1:29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8"/>
      <c r="X133" s="6"/>
      <c r="Y133" s="6"/>
      <c r="Z133" s="6"/>
      <c r="AA133" s="6"/>
      <c r="AB133" s="6"/>
      <c r="AC133" s="6"/>
    </row>
    <row r="134" spans="1:29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8"/>
      <c r="X134" s="6"/>
      <c r="Y134" s="6"/>
      <c r="Z134" s="6"/>
      <c r="AA134" s="6"/>
      <c r="AB134" s="6"/>
      <c r="AC134" s="6"/>
    </row>
    <row r="135" spans="1:29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8"/>
      <c r="X135" s="6"/>
      <c r="Y135" s="6"/>
      <c r="Z135" s="6"/>
      <c r="AA135" s="6"/>
      <c r="AB135" s="6"/>
      <c r="AC135" s="6"/>
    </row>
    <row r="136" spans="1:29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8"/>
      <c r="X136" s="6"/>
      <c r="Y136" s="6"/>
      <c r="Z136" s="6"/>
      <c r="AA136" s="6"/>
      <c r="AB136" s="6"/>
      <c r="AC136" s="6"/>
    </row>
    <row r="137" spans="1:29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8"/>
      <c r="X137" s="6"/>
      <c r="Y137" s="6"/>
      <c r="Z137" s="6"/>
      <c r="AA137" s="6"/>
      <c r="AB137" s="6"/>
      <c r="AC137" s="6"/>
    </row>
    <row r="138" spans="1:29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8"/>
      <c r="X138" s="6"/>
      <c r="Y138" s="6"/>
      <c r="Z138" s="6"/>
      <c r="AA138" s="6"/>
      <c r="AB138" s="6"/>
      <c r="AC138" s="6"/>
    </row>
    <row r="139" spans="1:29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8"/>
      <c r="X139" s="6"/>
      <c r="Y139" s="6"/>
      <c r="Z139" s="6"/>
      <c r="AA139" s="6"/>
      <c r="AB139" s="6"/>
      <c r="AC139" s="6"/>
    </row>
    <row r="140" spans="1:29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8"/>
      <c r="X140" s="6"/>
      <c r="Y140" s="6"/>
      <c r="Z140" s="6"/>
      <c r="AA140" s="6"/>
      <c r="AB140" s="6"/>
      <c r="AC140" s="6"/>
    </row>
    <row r="141" spans="1:29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8"/>
      <c r="X141" s="6"/>
      <c r="Y141" s="6"/>
      <c r="Z141" s="6"/>
      <c r="AA141" s="6"/>
      <c r="AB141" s="6"/>
      <c r="AC141" s="6"/>
    </row>
    <row r="142" spans="1:29" s="5" customForma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8"/>
      <c r="X142" s="6"/>
      <c r="Y142" s="6"/>
      <c r="Z142" s="6"/>
      <c r="AA142" s="6"/>
      <c r="AB142" s="6"/>
      <c r="AC142" s="6"/>
    </row>
    <row r="143" spans="1:29" s="5" customForma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8"/>
      <c r="X143" s="6"/>
      <c r="Y143" s="6"/>
      <c r="Z143" s="6"/>
      <c r="AA143" s="6"/>
      <c r="AB143" s="6"/>
      <c r="AC143" s="6"/>
    </row>
    <row r="144" spans="1:29" s="5" customForma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8"/>
      <c r="X144" s="6"/>
      <c r="Y144" s="6"/>
      <c r="Z144" s="6"/>
      <c r="AA144" s="6"/>
      <c r="AB144" s="6"/>
      <c r="AC144" s="6"/>
    </row>
    <row r="145" spans="1:29" s="5" customForma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8"/>
      <c r="X145" s="6"/>
      <c r="Y145" s="6"/>
      <c r="Z145" s="6"/>
      <c r="AA145" s="6"/>
      <c r="AB145" s="6"/>
      <c r="AC145" s="6"/>
    </row>
    <row r="146" spans="1:29" s="5" customForma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8"/>
      <c r="X146" s="6"/>
      <c r="Y146" s="6"/>
      <c r="Z146" s="6"/>
      <c r="AA146" s="6"/>
      <c r="AB146" s="6"/>
      <c r="AC146" s="6"/>
    </row>
    <row r="147" spans="1:29" s="5" customForma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8"/>
      <c r="X147" s="6"/>
      <c r="Y147" s="6"/>
      <c r="Z147" s="6"/>
      <c r="AA147" s="6"/>
      <c r="AB147" s="6"/>
      <c r="AC147" s="6"/>
    </row>
    <row r="148" spans="1:29" s="5" customForma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8"/>
      <c r="X148" s="6"/>
      <c r="Y148" s="6"/>
      <c r="Z148" s="6"/>
      <c r="AA148" s="6"/>
      <c r="AB148" s="6"/>
      <c r="AC148" s="6"/>
    </row>
    <row r="149" spans="1:29" s="5" customForma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8"/>
      <c r="X149" s="6"/>
      <c r="Y149" s="6"/>
      <c r="Z149" s="6"/>
      <c r="AA149" s="6"/>
      <c r="AB149" s="6"/>
      <c r="AC149" s="6"/>
    </row>
    <row r="150" spans="1:29" s="5" customForma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8"/>
      <c r="X150" s="6"/>
      <c r="Y150" s="6"/>
      <c r="Z150" s="6"/>
      <c r="AA150" s="6"/>
      <c r="AB150" s="6"/>
      <c r="AC150" s="6"/>
    </row>
    <row r="151" spans="1:29" s="5" customForma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8"/>
      <c r="X151" s="6"/>
      <c r="Y151" s="6"/>
      <c r="Z151" s="6"/>
      <c r="AA151" s="6"/>
      <c r="AB151" s="6"/>
      <c r="AC151" s="6"/>
    </row>
    <row r="152" spans="1:29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8"/>
      <c r="X152" s="6"/>
      <c r="Y152" s="6"/>
      <c r="Z152" s="6"/>
      <c r="AA152" s="6"/>
      <c r="AB152" s="6"/>
      <c r="AC152" s="6"/>
    </row>
    <row r="153" spans="1:29" s="5" customForma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8"/>
      <c r="X153" s="6"/>
      <c r="Y153" s="6"/>
      <c r="Z153" s="6"/>
      <c r="AA153" s="6"/>
      <c r="AB153" s="6"/>
      <c r="AC153" s="6"/>
    </row>
    <row r="154" spans="1:29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8"/>
      <c r="X154" s="6"/>
      <c r="Y154" s="6"/>
      <c r="Z154" s="6"/>
      <c r="AA154" s="6"/>
      <c r="AB154" s="6"/>
      <c r="AC154" s="6"/>
    </row>
    <row r="155" spans="1:29" s="5" customForma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8"/>
      <c r="X155" s="6"/>
      <c r="Y155" s="6"/>
      <c r="Z155" s="6"/>
      <c r="AA155" s="6"/>
      <c r="AB155" s="6"/>
      <c r="AC155" s="6"/>
    </row>
    <row r="156" spans="1:29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8"/>
      <c r="X156" s="6"/>
      <c r="Y156" s="6"/>
      <c r="Z156" s="6"/>
      <c r="AA156" s="6"/>
      <c r="AB156" s="6"/>
      <c r="AC156" s="6"/>
    </row>
    <row r="157" spans="1:29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8"/>
      <c r="X157" s="6"/>
      <c r="Y157" s="6"/>
      <c r="Z157" s="6"/>
      <c r="AA157" s="6"/>
      <c r="AB157" s="6"/>
      <c r="AC157" s="6"/>
    </row>
    <row r="158" spans="1:29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8"/>
      <c r="X158" s="6"/>
      <c r="Y158" s="6"/>
      <c r="Z158" s="6"/>
      <c r="AA158" s="6"/>
      <c r="AB158" s="6"/>
      <c r="AC158" s="6"/>
    </row>
    <row r="159" spans="1:29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8"/>
      <c r="X159" s="6"/>
      <c r="Y159" s="6"/>
      <c r="Z159" s="6"/>
      <c r="AA159" s="6"/>
      <c r="AB159" s="6"/>
      <c r="AC159" s="6"/>
    </row>
    <row r="160" spans="1:29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8"/>
      <c r="X160" s="6"/>
      <c r="Y160" s="6"/>
      <c r="Z160" s="6"/>
      <c r="AA160" s="6"/>
      <c r="AB160" s="6"/>
      <c r="AC160" s="6"/>
    </row>
    <row r="161" spans="1:29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8"/>
      <c r="X161" s="6"/>
      <c r="Y161" s="6"/>
      <c r="Z161" s="6"/>
      <c r="AA161" s="6"/>
      <c r="AB161" s="6"/>
      <c r="AC161" s="6"/>
    </row>
    <row r="162" spans="1:29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8"/>
      <c r="X162" s="6"/>
      <c r="Y162" s="6"/>
      <c r="Z162" s="6"/>
      <c r="AA162" s="6"/>
      <c r="AB162" s="6"/>
      <c r="AC162" s="6"/>
    </row>
    <row r="163" spans="1:29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8"/>
      <c r="X163" s="6"/>
      <c r="Y163" s="6"/>
      <c r="Z163" s="6"/>
      <c r="AA163" s="6"/>
      <c r="AB163" s="6"/>
      <c r="AC163" s="6"/>
    </row>
    <row r="164" spans="1:29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8"/>
      <c r="X164" s="6"/>
      <c r="Y164" s="6"/>
      <c r="Z164" s="6"/>
      <c r="AA164" s="6"/>
      <c r="AB164" s="6"/>
      <c r="AC164" s="6"/>
    </row>
    <row r="165" spans="1:29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8"/>
      <c r="X165" s="6"/>
      <c r="Y165" s="6"/>
      <c r="Z165" s="6"/>
      <c r="AA165" s="6"/>
      <c r="AB165" s="6"/>
      <c r="AC165" s="6"/>
    </row>
    <row r="166" spans="1:29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8"/>
      <c r="X166" s="6"/>
      <c r="Y166" s="6"/>
      <c r="Z166" s="6"/>
      <c r="AA166" s="6"/>
      <c r="AB166" s="6"/>
      <c r="AC166" s="6"/>
    </row>
    <row r="167" spans="1:29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8"/>
      <c r="X167" s="6"/>
      <c r="Y167" s="6"/>
      <c r="Z167" s="6"/>
      <c r="AA167" s="6"/>
      <c r="AB167" s="6"/>
      <c r="AC167" s="6"/>
    </row>
    <row r="168" spans="1:29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8"/>
      <c r="X168" s="6"/>
      <c r="Y168" s="6"/>
      <c r="Z168" s="6"/>
      <c r="AA168" s="6"/>
      <c r="AB168" s="6"/>
      <c r="AC168" s="6"/>
    </row>
    <row r="169" spans="1:29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8"/>
      <c r="X169" s="6"/>
      <c r="Y169" s="6"/>
      <c r="Z169" s="6"/>
      <c r="AA169" s="6"/>
      <c r="AB169" s="6"/>
      <c r="AC169" s="6"/>
    </row>
    <row r="170" spans="1:29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8"/>
      <c r="X170" s="6"/>
      <c r="Y170" s="6"/>
      <c r="Z170" s="6"/>
      <c r="AA170" s="6"/>
      <c r="AB170" s="6"/>
      <c r="AC170" s="6"/>
    </row>
    <row r="171" spans="1:29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8"/>
      <c r="X171" s="6"/>
      <c r="Y171" s="6"/>
      <c r="Z171" s="6"/>
      <c r="AA171" s="6"/>
      <c r="AB171" s="6"/>
      <c r="AC171" s="6"/>
    </row>
    <row r="172" spans="1:29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8"/>
      <c r="X172" s="6"/>
      <c r="Y172" s="6"/>
      <c r="Z172" s="6"/>
      <c r="AA172" s="6"/>
      <c r="AB172" s="6"/>
      <c r="AC172" s="6"/>
    </row>
    <row r="173" spans="1:29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8"/>
      <c r="X173" s="6"/>
      <c r="Y173" s="6"/>
      <c r="Z173" s="6"/>
      <c r="AA173" s="6"/>
      <c r="AB173" s="6"/>
      <c r="AC173" s="6"/>
    </row>
    <row r="174" spans="1:29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8"/>
      <c r="X174" s="6"/>
      <c r="Y174" s="6"/>
      <c r="Z174" s="6"/>
      <c r="AA174" s="6"/>
      <c r="AB174" s="6"/>
      <c r="AC174" s="6"/>
    </row>
    <row r="175" spans="1:29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8"/>
      <c r="X175" s="6"/>
      <c r="Y175" s="6"/>
      <c r="Z175" s="6"/>
      <c r="AA175" s="6"/>
      <c r="AB175" s="6"/>
      <c r="AC175" s="6"/>
    </row>
    <row r="176" spans="1:29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8"/>
      <c r="X176" s="6"/>
      <c r="Y176" s="6"/>
      <c r="Z176" s="6"/>
      <c r="AA176" s="6"/>
      <c r="AB176" s="6"/>
      <c r="AC176" s="6"/>
    </row>
    <row r="177" spans="1:29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8"/>
      <c r="X177" s="6"/>
      <c r="Y177" s="6"/>
      <c r="Z177" s="6"/>
      <c r="AA177" s="6"/>
      <c r="AB177" s="6"/>
      <c r="AC177" s="6"/>
    </row>
    <row r="178" spans="1:29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8"/>
      <c r="X178" s="6"/>
      <c r="Y178" s="6"/>
      <c r="Z178" s="6"/>
      <c r="AA178" s="6"/>
      <c r="AB178" s="6"/>
      <c r="AC178" s="6"/>
    </row>
    <row r="179" spans="1:29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8"/>
      <c r="X179" s="6"/>
      <c r="Y179" s="6"/>
      <c r="Z179" s="6"/>
      <c r="AA179" s="6"/>
      <c r="AB179" s="6"/>
      <c r="AC179" s="6"/>
    </row>
    <row r="180" spans="1:29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8"/>
      <c r="X180" s="6"/>
      <c r="Y180" s="6"/>
      <c r="Z180" s="6"/>
      <c r="AA180" s="6"/>
      <c r="AB180" s="6"/>
      <c r="AC180" s="6"/>
    </row>
    <row r="181" spans="1:29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8"/>
      <c r="X181" s="6"/>
      <c r="Y181" s="6"/>
      <c r="Z181" s="6"/>
      <c r="AA181" s="6"/>
      <c r="AB181" s="6"/>
      <c r="AC181" s="6"/>
    </row>
    <row r="182" spans="1:29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8"/>
      <c r="X182" s="6"/>
      <c r="Y182" s="6"/>
      <c r="Z182" s="6"/>
      <c r="AA182" s="6"/>
      <c r="AB182" s="6"/>
      <c r="AC182" s="6"/>
    </row>
    <row r="183" spans="1:29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8"/>
      <c r="X183" s="6"/>
      <c r="Y183" s="6"/>
      <c r="Z183" s="6"/>
      <c r="AA183" s="6"/>
      <c r="AB183" s="6"/>
      <c r="AC183" s="6"/>
    </row>
    <row r="184" spans="1:29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8"/>
      <c r="X184" s="6"/>
      <c r="Y184" s="6"/>
      <c r="Z184" s="6"/>
      <c r="AA184" s="6"/>
      <c r="AB184" s="6"/>
      <c r="AC184" s="6"/>
    </row>
    <row r="185" spans="1:29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8"/>
      <c r="X185" s="6"/>
      <c r="Y185" s="6"/>
      <c r="Z185" s="6"/>
      <c r="AA185" s="6"/>
      <c r="AB185" s="6"/>
      <c r="AC185" s="6"/>
    </row>
    <row r="186" spans="1:29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8"/>
      <c r="X186" s="6"/>
      <c r="Y186" s="6"/>
      <c r="Z186" s="6"/>
      <c r="AA186" s="6"/>
      <c r="AB186" s="6"/>
      <c r="AC186" s="6"/>
    </row>
    <row r="187" spans="1:29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8"/>
      <c r="X187" s="6"/>
      <c r="Y187" s="6"/>
      <c r="Z187" s="6"/>
      <c r="AA187" s="6"/>
      <c r="AB187" s="6"/>
      <c r="AC187" s="6"/>
    </row>
    <row r="188" spans="1:29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8"/>
      <c r="X188" s="6"/>
      <c r="Y188" s="6"/>
      <c r="Z188" s="6"/>
      <c r="AA188" s="6"/>
      <c r="AB188" s="6"/>
      <c r="AC188" s="6"/>
    </row>
    <row r="189" spans="1:29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8"/>
      <c r="X189" s="6"/>
      <c r="Y189" s="6"/>
      <c r="Z189" s="6"/>
      <c r="AA189" s="6"/>
      <c r="AB189" s="6"/>
      <c r="AC189" s="6"/>
    </row>
    <row r="190" spans="1:29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8"/>
      <c r="X190" s="6"/>
      <c r="Y190" s="6"/>
      <c r="Z190" s="6"/>
      <c r="AA190" s="6"/>
      <c r="AB190" s="6"/>
      <c r="AC190" s="6"/>
    </row>
    <row r="191" spans="1:29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8"/>
      <c r="X191" s="6"/>
      <c r="Y191" s="6"/>
      <c r="Z191" s="6"/>
      <c r="AA191" s="6"/>
      <c r="AB191" s="6"/>
      <c r="AC191" s="6"/>
    </row>
    <row r="192" spans="1:29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8"/>
      <c r="X192" s="6"/>
      <c r="Y192" s="6"/>
      <c r="Z192" s="6"/>
      <c r="AA192" s="6"/>
      <c r="AB192" s="6"/>
      <c r="AC192" s="6"/>
    </row>
    <row r="193" spans="1:29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8"/>
      <c r="X193" s="6"/>
      <c r="Y193" s="6"/>
      <c r="Z193" s="6"/>
      <c r="AA193" s="6"/>
      <c r="AB193" s="6"/>
      <c r="AC193" s="6"/>
    </row>
    <row r="194" spans="1:29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8"/>
      <c r="X194" s="6"/>
      <c r="Y194" s="6"/>
      <c r="Z194" s="6"/>
      <c r="AA194" s="6"/>
      <c r="AB194" s="6"/>
      <c r="AC194" s="6"/>
    </row>
    <row r="195" spans="1:29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8"/>
      <c r="X195" s="6"/>
      <c r="Y195" s="6"/>
      <c r="Z195" s="6"/>
      <c r="AA195" s="6"/>
      <c r="AB195" s="6"/>
      <c r="AC195" s="6"/>
    </row>
    <row r="196" spans="1:29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8"/>
      <c r="X196" s="6"/>
      <c r="Y196" s="6"/>
      <c r="Z196" s="6"/>
      <c r="AA196" s="6"/>
      <c r="AB196" s="6"/>
      <c r="AC196" s="6"/>
    </row>
    <row r="197" spans="1:29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8"/>
      <c r="X197" s="6"/>
      <c r="Y197" s="6"/>
      <c r="Z197" s="6"/>
      <c r="AA197" s="6"/>
      <c r="AB197" s="6"/>
      <c r="AC197" s="6"/>
    </row>
    <row r="198" spans="1:29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8"/>
      <c r="X198" s="6"/>
      <c r="Y198" s="6"/>
      <c r="Z198" s="6"/>
      <c r="AA198" s="6"/>
      <c r="AB198" s="6"/>
      <c r="AC198" s="6"/>
    </row>
    <row r="199" spans="1:29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8"/>
      <c r="X199" s="6"/>
      <c r="Y199" s="6"/>
      <c r="Z199" s="6"/>
      <c r="AA199" s="6"/>
      <c r="AB199" s="6"/>
      <c r="AC199" s="6"/>
    </row>
    <row r="200" spans="1:29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8"/>
      <c r="X200" s="6"/>
      <c r="Y200" s="6"/>
      <c r="Z200" s="6"/>
      <c r="AA200" s="6"/>
      <c r="AB200" s="6"/>
      <c r="AC200" s="6"/>
    </row>
    <row r="201" spans="1:29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8"/>
      <c r="X201" s="6"/>
      <c r="Y201" s="6"/>
      <c r="Z201" s="6"/>
      <c r="AA201" s="6"/>
      <c r="AB201" s="6"/>
      <c r="AC201" s="6"/>
    </row>
    <row r="202" spans="1:29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8"/>
      <c r="X202" s="6"/>
      <c r="Y202" s="6"/>
      <c r="Z202" s="6"/>
      <c r="AA202" s="6"/>
      <c r="AB202" s="6"/>
      <c r="AC202" s="6"/>
    </row>
    <row r="203" spans="1:29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8"/>
      <c r="X203" s="6"/>
      <c r="Y203" s="6"/>
      <c r="Z203" s="6"/>
      <c r="AA203" s="6"/>
      <c r="AB203" s="6"/>
      <c r="AC203" s="6"/>
    </row>
    <row r="204" spans="1:29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8"/>
      <c r="X204" s="6"/>
      <c r="Y204" s="6"/>
      <c r="Z204" s="6"/>
      <c r="AA204" s="6"/>
      <c r="AB204" s="6"/>
      <c r="AC204" s="6"/>
    </row>
    <row r="205" spans="1:29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8"/>
      <c r="X205" s="6"/>
      <c r="Y205" s="6"/>
      <c r="Z205" s="6"/>
      <c r="AA205" s="6"/>
      <c r="AB205" s="6"/>
      <c r="AC205" s="6"/>
    </row>
    <row r="206" spans="1:29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8"/>
      <c r="X206" s="6"/>
      <c r="Y206" s="6"/>
      <c r="Z206" s="6"/>
      <c r="AA206" s="6"/>
      <c r="AB206" s="6"/>
      <c r="AC206" s="6"/>
    </row>
    <row r="207" spans="1:29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8"/>
      <c r="X207" s="6"/>
      <c r="Y207" s="6"/>
      <c r="Z207" s="6"/>
      <c r="AA207" s="6"/>
      <c r="AB207" s="6"/>
      <c r="AC207" s="6"/>
    </row>
    <row r="208" spans="1:29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8"/>
      <c r="X208" s="6"/>
      <c r="Y208" s="6"/>
      <c r="Z208" s="6"/>
      <c r="AA208" s="6"/>
      <c r="AB208" s="6"/>
      <c r="AC208" s="6"/>
    </row>
    <row r="209" spans="1:29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8"/>
      <c r="X209" s="6"/>
      <c r="Y209" s="6"/>
      <c r="Z209" s="6"/>
      <c r="AA209" s="6"/>
      <c r="AB209" s="6"/>
      <c r="AC209" s="6"/>
    </row>
    <row r="210" spans="1:29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8"/>
      <c r="X210" s="6"/>
      <c r="Y210" s="6"/>
      <c r="Z210" s="6"/>
      <c r="AA210" s="6"/>
      <c r="AB210" s="6"/>
      <c r="AC210" s="6"/>
    </row>
    <row r="211" spans="1:29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8"/>
      <c r="X211" s="6"/>
      <c r="Y211" s="6"/>
      <c r="Z211" s="6"/>
      <c r="AA211" s="6"/>
      <c r="AB211" s="6"/>
      <c r="AC211" s="6"/>
    </row>
    <row r="212" spans="1:29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8"/>
      <c r="X212" s="6"/>
      <c r="Y212" s="6"/>
      <c r="Z212" s="6"/>
      <c r="AA212" s="6"/>
      <c r="AB212" s="6"/>
      <c r="AC212" s="6"/>
    </row>
    <row r="213" spans="1:29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8"/>
      <c r="X213" s="6"/>
      <c r="Y213" s="6"/>
      <c r="Z213" s="6"/>
      <c r="AA213" s="6"/>
      <c r="AB213" s="6"/>
      <c r="AC213" s="6"/>
    </row>
    <row r="214" spans="1:29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8"/>
      <c r="X214" s="6"/>
      <c r="Y214" s="6"/>
      <c r="Z214" s="6"/>
      <c r="AA214" s="6"/>
      <c r="AB214" s="6"/>
      <c r="AC214" s="6"/>
    </row>
    <row r="215" spans="1:29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8"/>
      <c r="X215" s="6"/>
      <c r="Y215" s="6"/>
      <c r="Z215" s="6"/>
      <c r="AA215" s="6"/>
      <c r="AB215" s="6"/>
      <c r="AC215" s="6"/>
    </row>
    <row r="216" spans="1:29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8"/>
      <c r="X216" s="6"/>
      <c r="Y216" s="6"/>
      <c r="Z216" s="6"/>
      <c r="AA216" s="6"/>
      <c r="AB216" s="6"/>
      <c r="AC216" s="6"/>
    </row>
    <row r="217" spans="1:29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8"/>
      <c r="X217" s="6"/>
      <c r="Y217" s="6"/>
      <c r="Z217" s="6"/>
      <c r="AA217" s="6"/>
      <c r="AB217" s="6"/>
      <c r="AC217" s="6"/>
    </row>
    <row r="218" spans="1:29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8"/>
      <c r="X218" s="6"/>
      <c r="Y218" s="6"/>
      <c r="Z218" s="6"/>
      <c r="AA218" s="6"/>
      <c r="AB218" s="6"/>
      <c r="AC218" s="6"/>
    </row>
    <row r="219" spans="1:29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8"/>
      <c r="X219" s="6"/>
      <c r="Y219" s="6"/>
      <c r="Z219" s="6"/>
      <c r="AA219" s="6"/>
      <c r="AB219" s="6"/>
      <c r="AC219" s="6"/>
    </row>
    <row r="220" spans="1:29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8"/>
      <c r="X220" s="6"/>
      <c r="Y220" s="6"/>
      <c r="Z220" s="6"/>
      <c r="AA220" s="6"/>
      <c r="AB220" s="6"/>
      <c r="AC220" s="6"/>
    </row>
    <row r="221" spans="1:29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8"/>
      <c r="X221" s="6"/>
      <c r="Y221" s="6"/>
      <c r="Z221" s="6"/>
      <c r="AA221" s="6"/>
      <c r="AB221" s="6"/>
      <c r="AC221" s="6"/>
    </row>
    <row r="222" spans="1:29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8"/>
      <c r="X222" s="6"/>
      <c r="Y222" s="6"/>
      <c r="Z222" s="6"/>
      <c r="AA222" s="6"/>
      <c r="AB222" s="6"/>
      <c r="AC222" s="6"/>
    </row>
    <row r="223" spans="1:29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8"/>
      <c r="X223" s="6"/>
      <c r="Y223" s="6"/>
      <c r="Z223" s="6"/>
      <c r="AA223" s="6"/>
      <c r="AB223" s="6"/>
      <c r="AC223" s="6"/>
    </row>
    <row r="224" spans="1:29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8"/>
      <c r="X224" s="6"/>
      <c r="Y224" s="6"/>
      <c r="Z224" s="6"/>
      <c r="AA224" s="6"/>
      <c r="AB224" s="6"/>
      <c r="AC224" s="6"/>
    </row>
    <row r="225" spans="1:29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8"/>
      <c r="X225" s="6"/>
      <c r="Y225" s="6"/>
      <c r="Z225" s="6"/>
      <c r="AA225" s="6"/>
      <c r="AB225" s="6"/>
      <c r="AC225" s="6"/>
    </row>
    <row r="226" spans="1:29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8"/>
      <c r="X226" s="6"/>
      <c r="Y226" s="6"/>
      <c r="Z226" s="6"/>
      <c r="AA226" s="6"/>
      <c r="AB226" s="6"/>
      <c r="AC226" s="6"/>
    </row>
    <row r="227" spans="1:29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8"/>
      <c r="X227" s="6"/>
      <c r="Y227" s="6"/>
      <c r="Z227" s="6"/>
      <c r="AA227" s="6"/>
      <c r="AB227" s="6"/>
      <c r="AC227" s="6"/>
    </row>
    <row r="228" spans="1:29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8"/>
      <c r="X228" s="6"/>
      <c r="Y228" s="6"/>
      <c r="Z228" s="6"/>
      <c r="AA228" s="6"/>
      <c r="AB228" s="6"/>
      <c r="AC228" s="6"/>
    </row>
    <row r="229" spans="1:29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8"/>
      <c r="X229" s="6"/>
      <c r="Y229" s="6"/>
      <c r="Z229" s="6"/>
      <c r="AA229" s="6"/>
      <c r="AB229" s="6"/>
      <c r="AC229" s="6"/>
    </row>
    <row r="230" spans="1:29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8"/>
      <c r="X230" s="6"/>
      <c r="Y230" s="6"/>
      <c r="Z230" s="6"/>
      <c r="AA230" s="6"/>
      <c r="AB230" s="6"/>
      <c r="AC230" s="6"/>
    </row>
    <row r="231" spans="1:29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8"/>
      <c r="X231" s="6"/>
      <c r="Y231" s="6"/>
      <c r="Z231" s="6"/>
      <c r="AA231" s="6"/>
      <c r="AB231" s="6"/>
      <c r="AC231" s="6"/>
    </row>
    <row r="232" spans="1:29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8"/>
      <c r="X232" s="6"/>
      <c r="Y232" s="6"/>
      <c r="Z232" s="6"/>
      <c r="AA232" s="6"/>
      <c r="AB232" s="6"/>
      <c r="AC232" s="6"/>
    </row>
    <row r="233" spans="1:29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8"/>
      <c r="X233" s="6"/>
      <c r="Y233" s="6"/>
      <c r="Z233" s="6"/>
      <c r="AA233" s="6"/>
      <c r="AB233" s="6"/>
      <c r="AC233" s="6"/>
    </row>
    <row r="234" spans="1:29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8"/>
      <c r="X234" s="6"/>
      <c r="Y234" s="6"/>
      <c r="Z234" s="6"/>
      <c r="AA234" s="6"/>
      <c r="AB234" s="6"/>
      <c r="AC234" s="6"/>
    </row>
    <row r="235" spans="1:29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8"/>
      <c r="X235" s="6"/>
      <c r="Y235" s="6"/>
      <c r="Z235" s="6"/>
      <c r="AA235" s="6"/>
      <c r="AB235" s="6"/>
      <c r="AC235" s="6"/>
    </row>
    <row r="236" spans="1:29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8"/>
      <c r="X236" s="6"/>
      <c r="Y236" s="6"/>
      <c r="Z236" s="6"/>
      <c r="AA236" s="6"/>
      <c r="AB236" s="6"/>
      <c r="AC236" s="6"/>
    </row>
    <row r="237" spans="1:29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8"/>
      <c r="X237" s="6"/>
      <c r="Y237" s="6"/>
      <c r="Z237" s="6"/>
      <c r="AA237" s="6"/>
      <c r="AB237" s="6"/>
      <c r="AC237" s="6"/>
    </row>
    <row r="238" spans="1:29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8"/>
      <c r="X238" s="6"/>
      <c r="Y238" s="6"/>
      <c r="Z238" s="6"/>
      <c r="AA238" s="6"/>
      <c r="AB238" s="6"/>
      <c r="AC238" s="6"/>
    </row>
    <row r="239" spans="1:29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8"/>
      <c r="X239" s="6"/>
      <c r="Y239" s="6"/>
      <c r="Z239" s="6"/>
      <c r="AA239" s="6"/>
      <c r="AB239" s="6"/>
      <c r="AC239" s="6"/>
    </row>
    <row r="240" spans="1:29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8"/>
      <c r="X240" s="6"/>
      <c r="Y240" s="6"/>
      <c r="Z240" s="6"/>
      <c r="AA240" s="6"/>
      <c r="AB240" s="6"/>
      <c r="AC240" s="6"/>
    </row>
    <row r="241" spans="1:29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8"/>
      <c r="X241" s="6"/>
      <c r="Y241" s="6"/>
      <c r="Z241" s="6"/>
      <c r="AA241" s="6"/>
      <c r="AB241" s="6"/>
      <c r="AC241" s="6"/>
    </row>
    <row r="242" spans="1:29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8"/>
      <c r="X242" s="6"/>
      <c r="Y242" s="6"/>
      <c r="Z242" s="6"/>
      <c r="AA242" s="6"/>
      <c r="AB242" s="6"/>
      <c r="AC242" s="6"/>
    </row>
    <row r="243" spans="1:29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8"/>
      <c r="X243" s="6"/>
      <c r="Y243" s="6"/>
      <c r="Z243" s="6"/>
      <c r="AA243" s="6"/>
      <c r="AB243" s="6"/>
      <c r="AC243" s="6"/>
    </row>
    <row r="244" spans="1:29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8"/>
      <c r="X244" s="6"/>
      <c r="Y244" s="6"/>
      <c r="Z244" s="6"/>
      <c r="AA244" s="6"/>
      <c r="AB244" s="6"/>
      <c r="AC244" s="6"/>
    </row>
    <row r="245" spans="1:29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8"/>
      <c r="X245" s="6"/>
      <c r="Y245" s="6"/>
      <c r="Z245" s="6"/>
      <c r="AA245" s="6"/>
      <c r="AB245" s="6"/>
      <c r="AC245" s="6"/>
    </row>
    <row r="246" spans="1:29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8"/>
      <c r="X246" s="6"/>
      <c r="Y246" s="6"/>
      <c r="Z246" s="6"/>
      <c r="AA246" s="6"/>
      <c r="AB246" s="6"/>
      <c r="AC246" s="6"/>
    </row>
    <row r="247" spans="1:29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8"/>
      <c r="X247" s="6"/>
      <c r="Y247" s="6"/>
      <c r="Z247" s="6"/>
      <c r="AA247" s="6"/>
      <c r="AB247" s="6"/>
      <c r="AC247" s="6"/>
    </row>
    <row r="248" spans="1:29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8"/>
      <c r="X248" s="6"/>
      <c r="Y248" s="6"/>
      <c r="Z248" s="6"/>
      <c r="AA248" s="6"/>
      <c r="AB248" s="6"/>
      <c r="AC248" s="6"/>
    </row>
    <row r="249" spans="1:29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8"/>
      <c r="X249" s="6"/>
      <c r="Y249" s="6"/>
      <c r="Z249" s="6"/>
      <c r="AA249" s="6"/>
      <c r="AB249" s="6"/>
      <c r="AC249" s="6"/>
    </row>
    <row r="250" spans="1:29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8"/>
      <c r="X250" s="6"/>
      <c r="Y250" s="6"/>
      <c r="Z250" s="6"/>
      <c r="AA250" s="6"/>
      <c r="AB250" s="6"/>
      <c r="AC250" s="6"/>
    </row>
    <row r="251" spans="1:29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8"/>
      <c r="X251" s="6"/>
      <c r="Y251" s="6"/>
      <c r="Z251" s="6"/>
      <c r="AA251" s="6"/>
      <c r="AB251" s="6"/>
      <c r="AC251" s="6"/>
    </row>
    <row r="252" spans="1:29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8"/>
      <c r="X252" s="6"/>
      <c r="Y252" s="6"/>
      <c r="Z252" s="6"/>
      <c r="AA252" s="6"/>
      <c r="AB252" s="6"/>
      <c r="AC252" s="6"/>
    </row>
    <row r="253" spans="1:29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8"/>
      <c r="X253" s="6"/>
      <c r="Y253" s="6"/>
      <c r="Z253" s="6"/>
      <c r="AA253" s="6"/>
      <c r="AB253" s="6"/>
      <c r="AC253" s="6"/>
    </row>
    <row r="254" spans="1:29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8"/>
      <c r="X254" s="6"/>
      <c r="Y254" s="6"/>
      <c r="Z254" s="6"/>
      <c r="AA254" s="6"/>
      <c r="AB254" s="6"/>
      <c r="AC254" s="6"/>
    </row>
    <row r="255" spans="1:29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8"/>
      <c r="X255" s="6"/>
      <c r="Y255" s="6"/>
      <c r="Z255" s="6"/>
      <c r="AA255" s="6"/>
      <c r="AB255" s="6"/>
      <c r="AC255" s="6"/>
    </row>
    <row r="256" spans="1:29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8"/>
      <c r="X256" s="6"/>
      <c r="Y256" s="6"/>
      <c r="Z256" s="6"/>
      <c r="AA256" s="6"/>
      <c r="AB256" s="6"/>
      <c r="AC256" s="6"/>
    </row>
    <row r="257" spans="1:29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8"/>
      <c r="X257" s="6"/>
      <c r="Y257" s="6"/>
      <c r="Z257" s="6"/>
      <c r="AA257" s="6"/>
      <c r="AB257" s="6"/>
      <c r="AC257" s="6"/>
    </row>
    <row r="258" spans="1:29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8"/>
      <c r="X258" s="6"/>
      <c r="Y258" s="6"/>
      <c r="Z258" s="6"/>
      <c r="AA258" s="6"/>
      <c r="AB258" s="6"/>
      <c r="AC258" s="6"/>
    </row>
    <row r="259" spans="1:29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8"/>
      <c r="X259" s="6"/>
      <c r="Y259" s="6"/>
      <c r="Z259" s="6"/>
      <c r="AA259" s="6"/>
      <c r="AB259" s="6"/>
      <c r="AC259" s="6"/>
    </row>
    <row r="260" spans="1:29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8"/>
      <c r="X260" s="6"/>
      <c r="Y260" s="6"/>
      <c r="Z260" s="6"/>
      <c r="AA260" s="6"/>
      <c r="AB260" s="6"/>
      <c r="AC260" s="6"/>
    </row>
    <row r="261" spans="1:29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8"/>
      <c r="X261" s="6"/>
      <c r="Y261" s="6"/>
      <c r="Z261" s="6"/>
      <c r="AA261" s="6"/>
      <c r="AB261" s="6"/>
      <c r="AC261" s="6"/>
    </row>
    <row r="262" spans="1:29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8"/>
      <c r="X262" s="6"/>
      <c r="Y262" s="6"/>
      <c r="Z262" s="6"/>
      <c r="AA262" s="6"/>
      <c r="AB262" s="6"/>
      <c r="AC262" s="6"/>
    </row>
    <row r="263" spans="1:29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8"/>
      <c r="X263" s="6"/>
      <c r="Y263" s="6"/>
      <c r="Z263" s="6"/>
      <c r="AA263" s="6"/>
      <c r="AB263" s="6"/>
      <c r="AC263" s="6"/>
    </row>
    <row r="264" spans="1:29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8"/>
      <c r="X264" s="6"/>
      <c r="Y264" s="6"/>
      <c r="Z264" s="6"/>
      <c r="AA264" s="6"/>
      <c r="AB264" s="6"/>
      <c r="AC264" s="6"/>
    </row>
    <row r="265" spans="1:29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8"/>
      <c r="X265" s="6"/>
      <c r="Y265" s="6"/>
      <c r="Z265" s="6"/>
      <c r="AA265" s="6"/>
      <c r="AB265" s="6"/>
      <c r="AC265" s="6"/>
    </row>
    <row r="266" spans="1:29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8"/>
      <c r="X266" s="6"/>
      <c r="Y266" s="6"/>
      <c r="Z266" s="6"/>
      <c r="AA266" s="6"/>
      <c r="AB266" s="6"/>
      <c r="AC266" s="6"/>
    </row>
    <row r="267" spans="1:29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8"/>
      <c r="X267" s="6"/>
      <c r="Y267" s="6"/>
      <c r="Z267" s="6"/>
      <c r="AA267" s="6"/>
      <c r="AB267" s="6"/>
      <c r="AC267" s="6"/>
    </row>
    <row r="268" spans="1:29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8"/>
      <c r="X268" s="6"/>
      <c r="Y268" s="6"/>
      <c r="Z268" s="6"/>
      <c r="AA268" s="6"/>
      <c r="AB268" s="6"/>
      <c r="AC268" s="6"/>
    </row>
    <row r="269" spans="1:29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8"/>
      <c r="X269" s="6"/>
      <c r="Y269" s="6"/>
      <c r="Z269" s="6"/>
      <c r="AA269" s="6"/>
      <c r="AB269" s="6"/>
      <c r="AC269" s="6"/>
    </row>
    <row r="270" spans="1:29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8"/>
      <c r="X270" s="6"/>
      <c r="Y270" s="6"/>
      <c r="Z270" s="6"/>
      <c r="AA270" s="6"/>
      <c r="AB270" s="6"/>
      <c r="AC270" s="6"/>
    </row>
    <row r="271" spans="1:29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8"/>
      <c r="X271" s="6"/>
      <c r="Y271" s="6"/>
      <c r="Z271" s="6"/>
      <c r="AA271" s="6"/>
      <c r="AB271" s="6"/>
      <c r="AC271" s="6"/>
    </row>
    <row r="272" spans="1:29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8"/>
      <c r="X272" s="6"/>
      <c r="Y272" s="6"/>
      <c r="Z272" s="6"/>
      <c r="AA272" s="6"/>
      <c r="AB272" s="6"/>
      <c r="AC272" s="6"/>
    </row>
    <row r="273" spans="1:29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8"/>
      <c r="X273" s="6"/>
      <c r="Y273" s="6"/>
      <c r="Z273" s="6"/>
      <c r="AA273" s="6"/>
      <c r="AB273" s="6"/>
      <c r="AC273" s="6"/>
    </row>
    <row r="274" spans="1:29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8"/>
      <c r="X274" s="6"/>
      <c r="Y274" s="6"/>
      <c r="Z274" s="6"/>
      <c r="AA274" s="6"/>
      <c r="AB274" s="6"/>
      <c r="AC274" s="6"/>
    </row>
    <row r="275" spans="1:29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8"/>
      <c r="X275" s="6"/>
      <c r="Y275" s="6"/>
      <c r="Z275" s="6"/>
      <c r="AA275" s="6"/>
      <c r="AB275" s="6"/>
      <c r="AC275" s="6"/>
    </row>
    <row r="276" spans="1:29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8"/>
      <c r="X276" s="6"/>
      <c r="Y276" s="6"/>
      <c r="Z276" s="6"/>
      <c r="AA276" s="6"/>
      <c r="AB276" s="6"/>
      <c r="AC276" s="6"/>
    </row>
    <row r="277" spans="1:29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8"/>
      <c r="X277" s="6"/>
      <c r="Y277" s="6"/>
      <c r="Z277" s="6"/>
      <c r="AA277" s="6"/>
      <c r="AB277" s="6"/>
      <c r="AC277" s="6"/>
    </row>
    <row r="278" spans="1:29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8"/>
      <c r="X278" s="6"/>
      <c r="Y278" s="6"/>
      <c r="Z278" s="6"/>
      <c r="AA278" s="6"/>
      <c r="AB278" s="6"/>
      <c r="AC278" s="6"/>
    </row>
    <row r="279" spans="1:29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8"/>
      <c r="X279" s="6"/>
      <c r="Y279" s="6"/>
      <c r="Z279" s="6"/>
      <c r="AA279" s="6"/>
      <c r="AB279" s="6"/>
      <c r="AC279" s="6"/>
    </row>
    <row r="280" spans="1:29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8"/>
      <c r="X280" s="6"/>
      <c r="Y280" s="6"/>
      <c r="Z280" s="6"/>
      <c r="AA280" s="6"/>
      <c r="AB280" s="6"/>
      <c r="AC280" s="6"/>
    </row>
    <row r="281" spans="1:29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8"/>
      <c r="X281" s="6"/>
      <c r="Y281" s="6"/>
      <c r="Z281" s="6"/>
      <c r="AA281" s="6"/>
      <c r="AB281" s="6"/>
      <c r="AC281" s="6"/>
    </row>
    <row r="282" spans="1:29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8"/>
      <c r="X282" s="6"/>
      <c r="Y282" s="6"/>
      <c r="Z282" s="6"/>
      <c r="AA282" s="6"/>
      <c r="AB282" s="6"/>
      <c r="AC282" s="6"/>
    </row>
    <row r="283" spans="1:29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8"/>
      <c r="X283" s="6"/>
      <c r="Y283" s="6"/>
      <c r="Z283" s="6"/>
      <c r="AA283" s="6"/>
      <c r="AB283" s="6"/>
      <c r="AC283" s="6"/>
    </row>
    <row r="284" spans="1:29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8"/>
      <c r="X284" s="6"/>
      <c r="Y284" s="6"/>
      <c r="Z284" s="6"/>
      <c r="AA284" s="6"/>
      <c r="AB284" s="6"/>
      <c r="AC284" s="6"/>
    </row>
    <row r="285" spans="1:29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8"/>
      <c r="X285" s="6"/>
      <c r="Y285" s="6"/>
      <c r="Z285" s="6"/>
      <c r="AA285" s="6"/>
      <c r="AB285" s="6"/>
      <c r="AC285" s="6"/>
    </row>
    <row r="286" spans="1:29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8"/>
      <c r="X286" s="6"/>
      <c r="Y286" s="6"/>
      <c r="Z286" s="6"/>
      <c r="AA286" s="6"/>
      <c r="AB286" s="6"/>
      <c r="AC286" s="6"/>
    </row>
    <row r="287" spans="1:29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8"/>
      <c r="X287" s="6"/>
      <c r="Y287" s="6"/>
      <c r="Z287" s="6"/>
      <c r="AA287" s="6"/>
      <c r="AB287" s="6"/>
      <c r="AC287" s="6"/>
    </row>
    <row r="288" spans="1:29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8"/>
      <c r="X288" s="6"/>
      <c r="Y288" s="6"/>
      <c r="Z288" s="6"/>
      <c r="AA288" s="6"/>
      <c r="AB288" s="6"/>
      <c r="AC288" s="6"/>
    </row>
    <row r="289" spans="1:29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8"/>
      <c r="X289" s="6"/>
      <c r="Y289" s="6"/>
      <c r="Z289" s="6"/>
      <c r="AA289" s="6"/>
      <c r="AB289" s="6"/>
      <c r="AC289" s="6"/>
    </row>
    <row r="290" spans="1:29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8"/>
      <c r="X290" s="6"/>
      <c r="Y290" s="6"/>
      <c r="Z290" s="6"/>
      <c r="AA290" s="6"/>
      <c r="AB290" s="6"/>
      <c r="AC290" s="6"/>
    </row>
    <row r="291" spans="1:29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8"/>
      <c r="X291" s="6"/>
      <c r="Y291" s="6"/>
      <c r="Z291" s="6"/>
      <c r="AA291" s="6"/>
      <c r="AB291" s="6"/>
      <c r="AC291" s="6"/>
    </row>
    <row r="292" spans="1:29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8"/>
      <c r="X292" s="6"/>
      <c r="Y292" s="6"/>
      <c r="Z292" s="6"/>
      <c r="AA292" s="6"/>
      <c r="AB292" s="6"/>
      <c r="AC292" s="6"/>
    </row>
    <row r="293" spans="1:29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8"/>
      <c r="X293" s="6"/>
      <c r="Y293" s="6"/>
      <c r="Z293" s="6"/>
      <c r="AA293" s="6"/>
      <c r="AB293" s="6"/>
      <c r="AC293" s="6"/>
    </row>
    <row r="294" spans="1:29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8"/>
      <c r="X294" s="6"/>
      <c r="Y294" s="6"/>
      <c r="Z294" s="6"/>
      <c r="AA294" s="6"/>
      <c r="AB294" s="6"/>
      <c r="AC294" s="6"/>
    </row>
    <row r="295" spans="1:29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8"/>
      <c r="X295" s="6"/>
      <c r="Y295" s="6"/>
      <c r="Z295" s="6"/>
      <c r="AA295" s="6"/>
      <c r="AB295" s="6"/>
      <c r="AC295" s="6"/>
    </row>
    <row r="296" spans="1:29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8"/>
      <c r="X296" s="6"/>
      <c r="Y296" s="6"/>
      <c r="Z296" s="6"/>
      <c r="AA296" s="6"/>
      <c r="AB296" s="6"/>
      <c r="AC296" s="6"/>
    </row>
    <row r="297" spans="1:29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8"/>
      <c r="X297" s="6"/>
      <c r="Y297" s="6"/>
      <c r="Z297" s="6"/>
      <c r="AA297" s="6"/>
      <c r="AB297" s="6"/>
      <c r="AC297" s="6"/>
    </row>
    <row r="298" spans="1:29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8"/>
      <c r="X298" s="6"/>
      <c r="Y298" s="6"/>
      <c r="Z298" s="6"/>
      <c r="AA298" s="6"/>
      <c r="AB298" s="6"/>
      <c r="AC298" s="6"/>
    </row>
    <row r="299" spans="1:29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8"/>
      <c r="X299" s="6"/>
      <c r="Y299" s="6"/>
      <c r="Z299" s="6"/>
      <c r="AA299" s="6"/>
      <c r="AB299" s="6"/>
      <c r="AC299" s="6"/>
    </row>
    <row r="300" spans="1:29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8"/>
      <c r="X300" s="6"/>
      <c r="Y300" s="6"/>
      <c r="Z300" s="6"/>
      <c r="AA300" s="6"/>
      <c r="AB300" s="6"/>
      <c r="AC300" s="6"/>
    </row>
    <row r="301" spans="1:29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8"/>
      <c r="X301" s="6"/>
      <c r="Y301" s="6"/>
      <c r="Z301" s="6"/>
      <c r="AA301" s="6"/>
      <c r="AB301" s="6"/>
      <c r="AC301" s="6"/>
    </row>
    <row r="302" spans="1:29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8"/>
      <c r="X302" s="6"/>
      <c r="Y302" s="6"/>
      <c r="Z302" s="6"/>
      <c r="AA302" s="6"/>
      <c r="AB302" s="6"/>
      <c r="AC302" s="6"/>
    </row>
    <row r="303" spans="1:29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8"/>
      <c r="X303" s="6"/>
      <c r="Y303" s="6"/>
      <c r="Z303" s="6"/>
      <c r="AA303" s="6"/>
      <c r="AB303" s="6"/>
      <c r="AC303" s="6"/>
    </row>
    <row r="304" spans="1:29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8"/>
      <c r="X304" s="6"/>
      <c r="Y304" s="6"/>
      <c r="Z304" s="6"/>
      <c r="AA304" s="6"/>
      <c r="AB304" s="6"/>
      <c r="AC304" s="6"/>
    </row>
    <row r="305" spans="1:29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8"/>
      <c r="X305" s="6"/>
      <c r="Y305" s="6"/>
      <c r="Z305" s="6"/>
      <c r="AA305" s="6"/>
      <c r="AB305" s="6"/>
      <c r="AC305" s="6"/>
    </row>
    <row r="306" spans="1:29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8"/>
      <c r="X306" s="6"/>
      <c r="Y306" s="6"/>
      <c r="Z306" s="6"/>
      <c r="AA306" s="6"/>
      <c r="AB306" s="6"/>
      <c r="AC306" s="6"/>
    </row>
    <row r="307" spans="1:29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8"/>
      <c r="X307" s="6"/>
      <c r="Y307" s="6"/>
      <c r="Z307" s="6"/>
      <c r="AA307" s="6"/>
      <c r="AB307" s="6"/>
      <c r="AC307" s="6"/>
    </row>
    <row r="308" spans="1:29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8"/>
      <c r="X308" s="6"/>
      <c r="Y308" s="6"/>
      <c r="Z308" s="6"/>
      <c r="AA308" s="6"/>
      <c r="AB308" s="6"/>
      <c r="AC308" s="6"/>
    </row>
    <row r="309" spans="1:29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8"/>
      <c r="X309" s="6"/>
      <c r="Y309" s="6"/>
      <c r="Z309" s="6"/>
      <c r="AA309" s="6"/>
      <c r="AB309" s="6"/>
      <c r="AC309" s="6"/>
    </row>
    <row r="310" spans="1:29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8"/>
      <c r="X310" s="6"/>
      <c r="Y310" s="6"/>
      <c r="Z310" s="6"/>
      <c r="AA310" s="6"/>
      <c r="AB310" s="6"/>
      <c r="AC310" s="6"/>
    </row>
    <row r="311" spans="1:29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8"/>
      <c r="X311" s="6"/>
      <c r="Y311" s="6"/>
      <c r="Z311" s="6"/>
      <c r="AA311" s="6"/>
      <c r="AB311" s="6"/>
      <c r="AC311" s="6"/>
    </row>
    <row r="312" spans="1:29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8"/>
      <c r="X312" s="6"/>
      <c r="Y312" s="6"/>
      <c r="Z312" s="6"/>
      <c r="AA312" s="6"/>
      <c r="AB312" s="6"/>
      <c r="AC312" s="6"/>
    </row>
    <row r="313" spans="1:29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8"/>
      <c r="X313" s="6"/>
      <c r="Y313" s="6"/>
      <c r="Z313" s="6"/>
      <c r="AA313" s="6"/>
      <c r="AB313" s="6"/>
      <c r="AC313" s="6"/>
    </row>
    <row r="314" spans="1:29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8"/>
      <c r="X314" s="6"/>
      <c r="Y314" s="6"/>
      <c r="Z314" s="6"/>
      <c r="AA314" s="6"/>
      <c r="AB314" s="6"/>
      <c r="AC314" s="6"/>
    </row>
    <row r="315" spans="1:29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8"/>
      <c r="X315" s="6"/>
      <c r="Y315" s="6"/>
      <c r="Z315" s="6"/>
      <c r="AA315" s="6"/>
      <c r="AB315" s="6"/>
      <c r="AC315" s="6"/>
    </row>
    <row r="316" spans="1:29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8"/>
      <c r="X316" s="6"/>
      <c r="Y316" s="6"/>
      <c r="Z316" s="6"/>
      <c r="AA316" s="6"/>
      <c r="AB316" s="6"/>
      <c r="AC316" s="6"/>
    </row>
    <row r="317" spans="1:29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8"/>
      <c r="X317" s="6"/>
      <c r="Y317" s="6"/>
      <c r="Z317" s="6"/>
      <c r="AA317" s="6"/>
      <c r="AB317" s="6"/>
      <c r="AC317" s="6"/>
    </row>
    <row r="318" spans="1:29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8"/>
      <c r="X318" s="6"/>
      <c r="Y318" s="6"/>
      <c r="Z318" s="6"/>
      <c r="AA318" s="6"/>
      <c r="AB318" s="6"/>
      <c r="AC318" s="6"/>
    </row>
    <row r="319" spans="1:29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8"/>
      <c r="X319" s="6"/>
      <c r="Y319" s="6"/>
      <c r="Z319" s="6"/>
      <c r="AA319" s="6"/>
      <c r="AB319" s="6"/>
      <c r="AC319" s="6"/>
    </row>
    <row r="320" spans="1:29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8"/>
      <c r="X320" s="6"/>
      <c r="Y320" s="6"/>
      <c r="Z320" s="6"/>
      <c r="AA320" s="6"/>
      <c r="AB320" s="6"/>
      <c r="AC320" s="6"/>
    </row>
    <row r="321" spans="1:29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8"/>
      <c r="X321" s="6"/>
      <c r="Y321" s="6"/>
      <c r="Z321" s="6"/>
      <c r="AA321" s="6"/>
      <c r="AB321" s="6"/>
      <c r="AC321" s="6"/>
    </row>
    <row r="322" spans="1:29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8"/>
      <c r="X322" s="6"/>
      <c r="Y322" s="6"/>
      <c r="Z322" s="6"/>
      <c r="AA322" s="6"/>
      <c r="AB322" s="6"/>
      <c r="AC322" s="6"/>
    </row>
    <row r="323" spans="1:29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8"/>
      <c r="X323" s="6"/>
      <c r="Y323" s="6"/>
      <c r="Z323" s="6"/>
      <c r="AA323" s="6"/>
      <c r="AB323" s="6"/>
      <c r="AC323" s="6"/>
    </row>
    <row r="324" spans="1:29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8"/>
      <c r="X324" s="6"/>
      <c r="Y324" s="6"/>
      <c r="Z324" s="6"/>
      <c r="AA324" s="6"/>
      <c r="AB324" s="6"/>
      <c r="AC324" s="6"/>
    </row>
    <row r="325" spans="1:29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8"/>
      <c r="X325" s="6"/>
      <c r="Y325" s="6"/>
      <c r="Z325" s="6"/>
      <c r="AA325" s="6"/>
      <c r="AB325" s="6"/>
      <c r="AC325" s="6"/>
    </row>
    <row r="326" spans="1:29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8"/>
      <c r="X326" s="6"/>
      <c r="Y326" s="6"/>
      <c r="Z326" s="6"/>
      <c r="AA326" s="6"/>
      <c r="AB326" s="6"/>
      <c r="AC326" s="6"/>
    </row>
    <row r="327" spans="1:29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8"/>
      <c r="X327" s="6"/>
      <c r="Y327" s="6"/>
      <c r="Z327" s="6"/>
      <c r="AA327" s="6"/>
      <c r="AB327" s="6"/>
      <c r="AC327" s="6"/>
    </row>
    <row r="328" spans="1:29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8"/>
      <c r="X328" s="6"/>
      <c r="Y328" s="6"/>
      <c r="Z328" s="6"/>
      <c r="AA328" s="6"/>
      <c r="AB328" s="6"/>
      <c r="AC328" s="6"/>
    </row>
    <row r="329" spans="1:29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8"/>
      <c r="X329" s="6"/>
      <c r="Y329" s="6"/>
      <c r="Z329" s="6"/>
      <c r="AA329" s="6"/>
      <c r="AB329" s="6"/>
      <c r="AC329" s="6"/>
    </row>
    <row r="330" spans="1:29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8"/>
      <c r="X330" s="6"/>
      <c r="Y330" s="6"/>
      <c r="Z330" s="6"/>
      <c r="AA330" s="6"/>
      <c r="AB330" s="6"/>
      <c r="AC330" s="6"/>
    </row>
    <row r="331" spans="1:29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8"/>
      <c r="X331" s="6"/>
      <c r="Y331" s="6"/>
      <c r="Z331" s="6"/>
      <c r="AA331" s="6"/>
      <c r="AB331" s="6"/>
      <c r="AC331" s="6"/>
    </row>
    <row r="332" spans="1:29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8"/>
      <c r="X332" s="6"/>
      <c r="Y332" s="6"/>
      <c r="Z332" s="6"/>
      <c r="AA332" s="6"/>
      <c r="AB332" s="6"/>
      <c r="AC332" s="6"/>
    </row>
    <row r="333" spans="1:29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8"/>
      <c r="X333" s="6"/>
      <c r="Y333" s="6"/>
      <c r="Z333" s="6"/>
      <c r="AA333" s="6"/>
      <c r="AB333" s="6"/>
      <c r="AC333" s="6"/>
    </row>
    <row r="334" spans="1:29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8"/>
      <c r="X334" s="6"/>
      <c r="Y334" s="6"/>
      <c r="Z334" s="6"/>
      <c r="AA334" s="6"/>
      <c r="AB334" s="6"/>
      <c r="AC334" s="6"/>
    </row>
    <row r="335" spans="1:29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8"/>
      <c r="X335" s="6"/>
      <c r="Y335" s="6"/>
      <c r="Z335" s="6"/>
      <c r="AA335" s="6"/>
      <c r="AB335" s="6"/>
      <c r="AC335" s="6"/>
    </row>
    <row r="336" spans="1:29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8"/>
      <c r="X336" s="6"/>
      <c r="Y336" s="6"/>
      <c r="Z336" s="6"/>
      <c r="AA336" s="6"/>
      <c r="AB336" s="6"/>
      <c r="AC336" s="6"/>
    </row>
    <row r="337" spans="1:29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8"/>
      <c r="X337" s="6"/>
      <c r="Y337" s="6"/>
      <c r="Z337" s="6"/>
      <c r="AA337" s="6"/>
      <c r="AB337" s="6"/>
      <c r="AC337" s="6"/>
    </row>
    <row r="338" spans="1:29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8"/>
      <c r="X338" s="6"/>
      <c r="Y338" s="6"/>
      <c r="Z338" s="6"/>
      <c r="AA338" s="6"/>
      <c r="AB338" s="6"/>
      <c r="AC338" s="6"/>
    </row>
    <row r="339" spans="1:29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8"/>
      <c r="X339" s="6"/>
      <c r="Y339" s="6"/>
      <c r="Z339" s="6"/>
      <c r="AA339" s="6"/>
      <c r="AB339" s="6"/>
      <c r="AC339" s="6"/>
    </row>
    <row r="340" spans="1:29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8"/>
      <c r="X340" s="6"/>
      <c r="Y340" s="6"/>
      <c r="Z340" s="6"/>
      <c r="AA340" s="6"/>
      <c r="AB340" s="6"/>
      <c r="AC340" s="6"/>
    </row>
    <row r="341" spans="1:29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8"/>
      <c r="X341" s="6"/>
      <c r="Y341" s="6"/>
      <c r="Z341" s="6"/>
      <c r="AA341" s="6"/>
      <c r="AB341" s="6"/>
      <c r="AC341" s="6"/>
    </row>
    <row r="342" spans="1:29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8"/>
      <c r="X342" s="6"/>
      <c r="Y342" s="6"/>
      <c r="Z342" s="6"/>
      <c r="AA342" s="6"/>
      <c r="AB342" s="6"/>
      <c r="AC342" s="6"/>
    </row>
    <row r="343" spans="1:29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8"/>
      <c r="X343" s="6"/>
      <c r="Y343" s="6"/>
      <c r="Z343" s="6"/>
      <c r="AA343" s="6"/>
      <c r="AB343" s="6"/>
      <c r="AC343" s="6"/>
    </row>
    <row r="344" spans="1:29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8"/>
      <c r="X344" s="6"/>
      <c r="Y344" s="6"/>
      <c r="Z344" s="6"/>
      <c r="AA344" s="6"/>
      <c r="AB344" s="6"/>
      <c r="AC344" s="6"/>
    </row>
    <row r="345" spans="1:29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8"/>
      <c r="X345" s="6"/>
      <c r="Y345" s="6"/>
      <c r="Z345" s="6"/>
      <c r="AA345" s="6"/>
      <c r="AB345" s="6"/>
      <c r="AC345" s="6"/>
    </row>
    <row r="346" spans="1:29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8"/>
      <c r="X346" s="6"/>
      <c r="Y346" s="6"/>
      <c r="Z346" s="6"/>
      <c r="AA346" s="6"/>
      <c r="AB346" s="6"/>
      <c r="AC346" s="6"/>
    </row>
    <row r="347" spans="1:29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8"/>
      <c r="X347" s="6"/>
      <c r="Y347" s="6"/>
      <c r="Z347" s="6"/>
      <c r="AA347" s="6"/>
      <c r="AB347" s="6"/>
      <c r="AC347" s="6"/>
    </row>
    <row r="348" spans="1:29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8"/>
      <c r="X348" s="6"/>
      <c r="Y348" s="6"/>
      <c r="Z348" s="6"/>
      <c r="AA348" s="6"/>
      <c r="AB348" s="6"/>
      <c r="AC348" s="6"/>
    </row>
    <row r="349" spans="1:29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8"/>
      <c r="X349" s="6"/>
      <c r="Y349" s="6"/>
      <c r="Z349" s="6"/>
      <c r="AA349" s="6"/>
      <c r="AB349" s="6"/>
      <c r="AC349" s="6"/>
    </row>
    <row r="350" spans="1:29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8"/>
      <c r="X350" s="6"/>
      <c r="Y350" s="6"/>
      <c r="Z350" s="6"/>
      <c r="AA350" s="6"/>
      <c r="AB350" s="6"/>
      <c r="AC350" s="6"/>
    </row>
    <row r="351" spans="1:29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8"/>
      <c r="X351" s="6"/>
      <c r="Y351" s="6"/>
      <c r="Z351" s="6"/>
      <c r="AA351" s="6"/>
      <c r="AB351" s="6"/>
      <c r="AC351" s="6"/>
    </row>
    <row r="352" spans="1:29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8"/>
      <c r="X352" s="6"/>
      <c r="Y352" s="6"/>
      <c r="Z352" s="6"/>
      <c r="AA352" s="6"/>
      <c r="AB352" s="6"/>
      <c r="AC352" s="6"/>
    </row>
    <row r="353" spans="1:29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8"/>
      <c r="X353" s="6"/>
      <c r="Y353" s="6"/>
      <c r="Z353" s="6"/>
      <c r="AA353" s="6"/>
      <c r="AB353" s="6"/>
      <c r="AC353" s="6"/>
    </row>
    <row r="354" spans="1:29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8"/>
      <c r="X354" s="6"/>
      <c r="Y354" s="6"/>
      <c r="Z354" s="6"/>
      <c r="AA354" s="6"/>
      <c r="AB354" s="6"/>
      <c r="AC354" s="6"/>
    </row>
    <row r="355" spans="1:29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8"/>
      <c r="X355" s="6"/>
      <c r="Y355" s="6"/>
      <c r="Z355" s="6"/>
      <c r="AA355" s="6"/>
      <c r="AB355" s="6"/>
      <c r="AC355" s="6"/>
    </row>
    <row r="356" spans="1:29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8"/>
      <c r="X356" s="6"/>
      <c r="Y356" s="6"/>
      <c r="Z356" s="6"/>
      <c r="AA356" s="6"/>
      <c r="AB356" s="6"/>
      <c r="AC356" s="6"/>
    </row>
    <row r="357" spans="1:29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8"/>
      <c r="X357" s="6"/>
      <c r="Y357" s="6"/>
      <c r="Z357" s="6"/>
      <c r="AA357" s="6"/>
      <c r="AB357" s="6"/>
      <c r="AC357" s="6"/>
    </row>
    <row r="358" spans="1:29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8"/>
      <c r="X358" s="6"/>
      <c r="Y358" s="6"/>
      <c r="Z358" s="6"/>
      <c r="AA358" s="6"/>
      <c r="AB358" s="6"/>
      <c r="AC358" s="6"/>
    </row>
    <row r="359" spans="1:29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8"/>
      <c r="X359" s="6"/>
      <c r="Y359" s="6"/>
      <c r="Z359" s="6"/>
      <c r="AA359" s="6"/>
      <c r="AB359" s="6"/>
      <c r="AC359" s="6"/>
    </row>
    <row r="360" spans="1:29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8"/>
      <c r="X360" s="6"/>
      <c r="Y360" s="6"/>
      <c r="Z360" s="6"/>
      <c r="AA360" s="6"/>
      <c r="AB360" s="6"/>
      <c r="AC360" s="6"/>
    </row>
    <row r="361" spans="1:29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8"/>
      <c r="X361" s="6"/>
      <c r="Y361" s="6"/>
      <c r="Z361" s="6"/>
      <c r="AA361" s="6"/>
      <c r="AB361" s="6"/>
      <c r="AC361" s="6"/>
    </row>
    <row r="362" spans="1:29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8"/>
      <c r="X362" s="6"/>
      <c r="Y362" s="6"/>
      <c r="Z362" s="6"/>
      <c r="AA362" s="6"/>
      <c r="AB362" s="6"/>
      <c r="AC362" s="6"/>
    </row>
    <row r="363" spans="1:29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8"/>
      <c r="X363" s="6"/>
      <c r="Y363" s="6"/>
      <c r="Z363" s="6"/>
      <c r="AA363" s="6"/>
      <c r="AB363" s="6"/>
      <c r="AC363" s="6"/>
    </row>
    <row r="364" spans="1:29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8"/>
      <c r="X364" s="6"/>
      <c r="Y364" s="6"/>
      <c r="Z364" s="6"/>
      <c r="AA364" s="6"/>
      <c r="AB364" s="6"/>
      <c r="AC364" s="6"/>
    </row>
    <row r="365" spans="1:29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8"/>
      <c r="X365" s="6"/>
      <c r="Y365" s="6"/>
      <c r="Z365" s="6"/>
      <c r="AA365" s="6"/>
      <c r="AB365" s="6"/>
      <c r="AC365" s="6"/>
    </row>
    <row r="366" spans="1:29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8"/>
      <c r="X366" s="6"/>
      <c r="Y366" s="6"/>
      <c r="Z366" s="6"/>
      <c r="AA366" s="6"/>
      <c r="AB366" s="6"/>
      <c r="AC366" s="6"/>
    </row>
    <row r="367" spans="1:29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8"/>
      <c r="X367" s="6"/>
      <c r="Y367" s="6"/>
      <c r="Z367" s="6"/>
      <c r="AA367" s="6"/>
      <c r="AB367" s="6"/>
      <c r="AC367" s="6"/>
    </row>
    <row r="368" spans="1:29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8"/>
      <c r="X368" s="6"/>
      <c r="Y368" s="6"/>
      <c r="Z368" s="6"/>
      <c r="AA368" s="6"/>
      <c r="AB368" s="6"/>
      <c r="AC368" s="6"/>
    </row>
    <row r="369" spans="1:29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8"/>
      <c r="X369" s="6"/>
      <c r="Y369" s="6"/>
      <c r="Z369" s="6"/>
      <c r="AA369" s="6"/>
      <c r="AB369" s="6"/>
      <c r="AC369" s="6"/>
    </row>
    <row r="370" spans="1:29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8"/>
      <c r="X370" s="6"/>
      <c r="Y370" s="6"/>
      <c r="Z370" s="6"/>
      <c r="AA370" s="6"/>
      <c r="AB370" s="6"/>
      <c r="AC370" s="6"/>
    </row>
    <row r="371" spans="1:29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8"/>
      <c r="X371" s="6"/>
      <c r="Y371" s="6"/>
      <c r="Z371" s="6"/>
      <c r="AA371" s="6"/>
      <c r="AB371" s="6"/>
      <c r="AC371" s="6"/>
    </row>
    <row r="372" spans="1:29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8"/>
      <c r="X372" s="6"/>
      <c r="Y372" s="6"/>
      <c r="Z372" s="6"/>
      <c r="AA372" s="6"/>
      <c r="AB372" s="6"/>
      <c r="AC372" s="6"/>
    </row>
    <row r="373" spans="1:29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8"/>
      <c r="X373" s="6"/>
      <c r="Y373" s="6"/>
      <c r="Z373" s="6"/>
      <c r="AA373" s="6"/>
      <c r="AB373" s="6"/>
      <c r="AC373" s="6"/>
    </row>
    <row r="374" spans="1:29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8"/>
      <c r="X374" s="6"/>
      <c r="Y374" s="6"/>
      <c r="Z374" s="6"/>
      <c r="AA374" s="6"/>
      <c r="AB374" s="6"/>
      <c r="AC374" s="6"/>
    </row>
    <row r="375" spans="1:29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8"/>
      <c r="X375" s="6"/>
      <c r="Y375" s="6"/>
      <c r="Z375" s="6"/>
      <c r="AA375" s="6"/>
      <c r="AB375" s="6"/>
      <c r="AC375" s="6"/>
    </row>
    <row r="376" spans="1:29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8"/>
      <c r="X376" s="6"/>
      <c r="Y376" s="6"/>
      <c r="Z376" s="6"/>
      <c r="AA376" s="6"/>
      <c r="AB376" s="6"/>
      <c r="AC376" s="6"/>
    </row>
    <row r="377" spans="1:29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8"/>
      <c r="X377" s="6"/>
      <c r="Y377" s="6"/>
      <c r="Z377" s="6"/>
      <c r="AA377" s="6"/>
      <c r="AB377" s="6"/>
      <c r="AC377" s="6"/>
    </row>
    <row r="378" spans="1:29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8"/>
      <c r="X378" s="6"/>
      <c r="Y378" s="6"/>
      <c r="Z378" s="6"/>
      <c r="AA378" s="6"/>
      <c r="AB378" s="6"/>
      <c r="AC378" s="6"/>
    </row>
    <row r="379" spans="1:29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8"/>
      <c r="X379" s="6"/>
      <c r="Y379" s="6"/>
      <c r="Z379" s="6"/>
      <c r="AA379" s="6"/>
      <c r="AB379" s="6"/>
      <c r="AC379" s="6"/>
    </row>
    <row r="380" spans="1:29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8"/>
      <c r="X380" s="6"/>
      <c r="Y380" s="6"/>
      <c r="Z380" s="6"/>
      <c r="AA380" s="6"/>
      <c r="AB380" s="6"/>
      <c r="AC380" s="6"/>
    </row>
    <row r="381" spans="1:29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8"/>
      <c r="X381" s="6"/>
      <c r="Y381" s="6"/>
      <c r="Z381" s="6"/>
      <c r="AA381" s="6"/>
      <c r="AB381" s="6"/>
      <c r="AC381" s="6"/>
    </row>
    <row r="382" spans="1:29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8"/>
      <c r="X382" s="6"/>
      <c r="Y382" s="6"/>
      <c r="Z382" s="6"/>
      <c r="AA382" s="6"/>
      <c r="AB382" s="6"/>
      <c r="AC382" s="6"/>
    </row>
    <row r="383" spans="1:29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8"/>
      <c r="X383" s="6"/>
      <c r="Y383" s="6"/>
      <c r="Z383" s="6"/>
      <c r="AA383" s="6"/>
      <c r="AB383" s="6"/>
      <c r="AC383" s="6"/>
    </row>
    <row r="384" spans="1:29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8"/>
      <c r="X384" s="6"/>
      <c r="Y384" s="6"/>
      <c r="Z384" s="6"/>
      <c r="AA384" s="6"/>
      <c r="AB384" s="6"/>
      <c r="AC384" s="6"/>
    </row>
    <row r="385" spans="1:29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8"/>
      <c r="X385" s="6"/>
      <c r="Y385" s="6"/>
      <c r="Z385" s="6"/>
      <c r="AA385" s="6"/>
      <c r="AB385" s="6"/>
      <c r="AC385" s="6"/>
    </row>
    <row r="386" spans="1:29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8"/>
      <c r="X386" s="6"/>
      <c r="Y386" s="6"/>
      <c r="Z386" s="6"/>
      <c r="AA386" s="6"/>
      <c r="AB386" s="6"/>
      <c r="AC386" s="6"/>
    </row>
    <row r="387" spans="1:29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8"/>
      <c r="X387" s="6"/>
      <c r="Y387" s="6"/>
      <c r="Z387" s="6"/>
      <c r="AA387" s="6"/>
      <c r="AB387" s="6"/>
      <c r="AC387" s="6"/>
    </row>
    <row r="388" spans="1:29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8"/>
      <c r="X388" s="6"/>
      <c r="Y388" s="6"/>
      <c r="Z388" s="6"/>
      <c r="AA388" s="6"/>
      <c r="AB388" s="6"/>
      <c r="AC388" s="6"/>
    </row>
    <row r="389" spans="1:29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8"/>
      <c r="X389" s="6"/>
      <c r="Y389" s="6"/>
      <c r="Z389" s="6"/>
      <c r="AA389" s="6"/>
      <c r="AB389" s="6"/>
      <c r="AC389" s="6"/>
    </row>
    <row r="390" spans="1:29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8"/>
      <c r="X390" s="6"/>
      <c r="Y390" s="6"/>
      <c r="Z390" s="6"/>
      <c r="AA390" s="6"/>
      <c r="AB390" s="6"/>
      <c r="AC390" s="6"/>
    </row>
    <row r="391" spans="1:29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8"/>
      <c r="X391" s="6"/>
      <c r="Y391" s="6"/>
      <c r="Z391" s="6"/>
      <c r="AA391" s="6"/>
      <c r="AB391" s="6"/>
      <c r="AC391" s="6"/>
    </row>
    <row r="392" spans="1:29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8"/>
      <c r="X392" s="6"/>
      <c r="Y392" s="6"/>
      <c r="Z392" s="6"/>
      <c r="AA392" s="6"/>
      <c r="AB392" s="6"/>
      <c r="AC392" s="6"/>
    </row>
    <row r="393" spans="1:29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8"/>
      <c r="X393" s="6"/>
      <c r="Y393" s="6"/>
      <c r="Z393" s="6"/>
      <c r="AA393" s="6"/>
      <c r="AB393" s="6"/>
      <c r="AC393" s="6"/>
    </row>
    <row r="394" spans="1:29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8"/>
      <c r="X394" s="6"/>
      <c r="Y394" s="6"/>
      <c r="Z394" s="6"/>
      <c r="AA394" s="6"/>
      <c r="AB394" s="6"/>
      <c r="AC394" s="6"/>
    </row>
    <row r="395" spans="1:29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8"/>
      <c r="X395" s="6"/>
      <c r="Y395" s="6"/>
      <c r="Z395" s="6"/>
      <c r="AA395" s="6"/>
      <c r="AB395" s="6"/>
      <c r="AC395" s="6"/>
    </row>
    <row r="396" spans="1:29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8"/>
      <c r="X396" s="6"/>
      <c r="Y396" s="6"/>
      <c r="Z396" s="6"/>
      <c r="AA396" s="6"/>
      <c r="AB396" s="6"/>
      <c r="AC396" s="6"/>
    </row>
    <row r="397" spans="1:29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8"/>
      <c r="X397" s="6"/>
      <c r="Y397" s="6"/>
      <c r="Z397" s="6"/>
      <c r="AA397" s="6"/>
      <c r="AB397" s="6"/>
      <c r="AC397" s="6"/>
    </row>
    <row r="398" spans="1:29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8"/>
      <c r="X398" s="6"/>
      <c r="Y398" s="6"/>
      <c r="Z398" s="6"/>
      <c r="AA398" s="6"/>
      <c r="AB398" s="6"/>
      <c r="AC398" s="6"/>
    </row>
    <row r="399" spans="1:29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8"/>
      <c r="X399" s="6"/>
      <c r="Y399" s="6"/>
      <c r="Z399" s="6"/>
      <c r="AA399" s="6"/>
      <c r="AB399" s="6"/>
      <c r="AC399" s="6"/>
    </row>
    <row r="400" spans="1:29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8"/>
      <c r="X400" s="6"/>
      <c r="Y400" s="6"/>
      <c r="Z400" s="6"/>
      <c r="AA400" s="6"/>
      <c r="AB400" s="6"/>
      <c r="AC400" s="6"/>
    </row>
    <row r="401" spans="1:29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8"/>
      <c r="X401" s="6"/>
      <c r="Y401" s="6"/>
      <c r="Z401" s="6"/>
      <c r="AA401" s="6"/>
      <c r="AB401" s="6"/>
      <c r="AC401" s="6"/>
    </row>
    <row r="402" spans="1:29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8"/>
      <c r="X402" s="6"/>
      <c r="Y402" s="6"/>
      <c r="Z402" s="6"/>
      <c r="AA402" s="6"/>
      <c r="AB402" s="6"/>
      <c r="AC402" s="6"/>
    </row>
    <row r="403" spans="1:29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8"/>
      <c r="X403" s="6"/>
      <c r="Y403" s="6"/>
      <c r="Z403" s="6"/>
      <c r="AA403" s="6"/>
      <c r="AB403" s="6"/>
      <c r="AC403" s="6"/>
    </row>
    <row r="404" spans="1:29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8"/>
      <c r="X404" s="6"/>
      <c r="Y404" s="6"/>
      <c r="Z404" s="6"/>
      <c r="AA404" s="6"/>
      <c r="AB404" s="6"/>
      <c r="AC404" s="6"/>
    </row>
    <row r="405" spans="1:29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8"/>
      <c r="X405" s="6"/>
      <c r="Y405" s="6"/>
      <c r="Z405" s="6"/>
      <c r="AA405" s="6"/>
      <c r="AB405" s="6"/>
      <c r="AC405" s="6"/>
    </row>
    <row r="406" spans="1:29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8"/>
      <c r="X406" s="6"/>
      <c r="Y406" s="6"/>
      <c r="Z406" s="6"/>
      <c r="AA406" s="6"/>
      <c r="AB406" s="6"/>
      <c r="AC406" s="6"/>
    </row>
    <row r="407" spans="1:29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8"/>
      <c r="X407" s="6"/>
      <c r="Y407" s="6"/>
      <c r="Z407" s="6"/>
      <c r="AA407" s="6"/>
      <c r="AB407" s="6"/>
      <c r="AC407" s="6"/>
    </row>
    <row r="408" spans="1:29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8"/>
      <c r="X408" s="6"/>
      <c r="Y408" s="6"/>
      <c r="Z408" s="6"/>
      <c r="AA408" s="6"/>
      <c r="AB408" s="6"/>
      <c r="AC408" s="6"/>
    </row>
    <row r="409" spans="1:29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8"/>
      <c r="X409" s="6"/>
      <c r="Y409" s="6"/>
      <c r="Z409" s="6"/>
      <c r="AA409" s="6"/>
      <c r="AB409" s="6"/>
      <c r="AC409" s="6"/>
    </row>
    <row r="410" spans="1:29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8"/>
      <c r="X410" s="6"/>
      <c r="Y410" s="6"/>
      <c r="Z410" s="6"/>
      <c r="AA410" s="6"/>
      <c r="AB410" s="6"/>
      <c r="AC410" s="6"/>
    </row>
    <row r="411" spans="1:29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8"/>
      <c r="X411" s="6"/>
      <c r="Y411" s="6"/>
      <c r="Z411" s="6"/>
      <c r="AA411" s="6"/>
      <c r="AB411" s="6"/>
      <c r="AC411" s="6"/>
    </row>
    <row r="412" spans="1:29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8"/>
      <c r="X412" s="6"/>
      <c r="Y412" s="6"/>
      <c r="Z412" s="6"/>
      <c r="AA412" s="6"/>
      <c r="AB412" s="6"/>
      <c r="AC412" s="6"/>
    </row>
    <row r="413" spans="1:29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8"/>
      <c r="X413" s="6"/>
      <c r="Y413" s="6"/>
      <c r="Z413" s="6"/>
      <c r="AA413" s="6"/>
      <c r="AB413" s="6"/>
      <c r="AC413" s="6"/>
    </row>
    <row r="414" spans="1:29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8"/>
      <c r="X414" s="6"/>
      <c r="Y414" s="6"/>
      <c r="Z414" s="6"/>
      <c r="AA414" s="6"/>
      <c r="AB414" s="6"/>
      <c r="AC414" s="6"/>
    </row>
    <row r="415" spans="1:29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8"/>
      <c r="X415" s="6"/>
      <c r="Y415" s="6"/>
      <c r="Z415" s="6"/>
      <c r="AA415" s="6"/>
      <c r="AB415" s="6"/>
      <c r="AC415" s="6"/>
    </row>
    <row r="416" spans="1:29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8"/>
      <c r="X416" s="6"/>
      <c r="Y416" s="6"/>
      <c r="Z416" s="6"/>
      <c r="AA416" s="6"/>
      <c r="AB416" s="6"/>
      <c r="AC416" s="6"/>
    </row>
    <row r="417" spans="1:29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8"/>
      <c r="X417" s="6"/>
      <c r="Y417" s="6"/>
      <c r="Z417" s="6"/>
      <c r="AA417" s="6"/>
      <c r="AB417" s="6"/>
      <c r="AC417" s="6"/>
    </row>
    <row r="418" spans="1:29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8"/>
      <c r="X418" s="6"/>
      <c r="Y418" s="6"/>
      <c r="Z418" s="6"/>
      <c r="AA418" s="6"/>
      <c r="AB418" s="6"/>
      <c r="AC418" s="6"/>
    </row>
    <row r="419" spans="1:29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8"/>
      <c r="X419" s="6"/>
      <c r="Y419" s="6"/>
      <c r="Z419" s="6"/>
      <c r="AA419" s="6"/>
      <c r="AB419" s="6"/>
      <c r="AC419" s="6"/>
    </row>
    <row r="420" spans="1:29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8"/>
      <c r="X420" s="6"/>
      <c r="Y420" s="6"/>
      <c r="Z420" s="6"/>
      <c r="AA420" s="6"/>
      <c r="AB420" s="6"/>
      <c r="AC420" s="6"/>
    </row>
    <row r="421" spans="1:29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8"/>
      <c r="X421" s="6"/>
      <c r="Y421" s="6"/>
      <c r="Z421" s="6"/>
      <c r="AA421" s="6"/>
      <c r="AB421" s="6"/>
      <c r="AC421" s="6"/>
    </row>
    <row r="422" spans="1:29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8"/>
      <c r="X422" s="6"/>
      <c r="Y422" s="6"/>
      <c r="Z422" s="6"/>
      <c r="AA422" s="6"/>
      <c r="AB422" s="6"/>
      <c r="AC422" s="6"/>
    </row>
    <row r="423" spans="1:29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8"/>
      <c r="X423" s="6"/>
      <c r="Y423" s="6"/>
      <c r="Z423" s="6"/>
      <c r="AA423" s="6"/>
      <c r="AB423" s="6"/>
      <c r="AC423" s="6"/>
    </row>
    <row r="424" spans="1:29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8"/>
      <c r="X424" s="6"/>
      <c r="Y424" s="6"/>
      <c r="Z424" s="6"/>
      <c r="AA424" s="6"/>
      <c r="AB424" s="6"/>
      <c r="AC424" s="6"/>
    </row>
    <row r="425" spans="1:29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8"/>
      <c r="X425" s="6"/>
      <c r="Y425" s="6"/>
      <c r="Z425" s="6"/>
      <c r="AA425" s="6"/>
      <c r="AB425" s="6"/>
      <c r="AC425" s="6"/>
    </row>
    <row r="426" spans="1:29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8"/>
      <c r="X426" s="6"/>
      <c r="Y426" s="6"/>
      <c r="Z426" s="6"/>
      <c r="AA426" s="6"/>
      <c r="AB426" s="6"/>
      <c r="AC426" s="6"/>
    </row>
    <row r="427" spans="1:29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8"/>
      <c r="X427" s="6"/>
      <c r="Y427" s="6"/>
      <c r="Z427" s="6"/>
      <c r="AA427" s="6"/>
      <c r="AB427" s="6"/>
      <c r="AC427" s="6"/>
    </row>
    <row r="428" spans="1:29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8"/>
      <c r="X428" s="6"/>
      <c r="Y428" s="6"/>
      <c r="Z428" s="6"/>
      <c r="AA428" s="6"/>
      <c r="AB428" s="6"/>
      <c r="AC428" s="6"/>
    </row>
    <row r="429" spans="1:29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8"/>
      <c r="X429" s="6"/>
      <c r="Y429" s="6"/>
      <c r="Z429" s="6"/>
      <c r="AA429" s="6"/>
      <c r="AB429" s="6"/>
      <c r="AC429" s="6"/>
    </row>
    <row r="430" spans="1:29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8"/>
      <c r="X430" s="6"/>
      <c r="Y430" s="6"/>
      <c r="Z430" s="6"/>
      <c r="AA430" s="6"/>
      <c r="AB430" s="6"/>
      <c r="AC430" s="6"/>
    </row>
    <row r="431" spans="1:29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8"/>
      <c r="X431" s="6"/>
      <c r="Y431" s="6"/>
      <c r="Z431" s="6"/>
      <c r="AA431" s="6"/>
      <c r="AB431" s="6"/>
      <c r="AC431" s="6"/>
    </row>
    <row r="432" spans="1:29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8"/>
      <c r="X432" s="6"/>
      <c r="Y432" s="6"/>
      <c r="Z432" s="6"/>
      <c r="AA432" s="6"/>
      <c r="AB432" s="6"/>
      <c r="AC432" s="6"/>
    </row>
    <row r="433" spans="1:29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8"/>
      <c r="X433" s="6"/>
      <c r="Y433" s="6"/>
      <c r="Z433" s="6"/>
      <c r="AA433" s="6"/>
      <c r="AB433" s="6"/>
      <c r="AC433" s="6"/>
    </row>
    <row r="434" spans="1:29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8"/>
      <c r="X434" s="6"/>
      <c r="Y434" s="6"/>
      <c r="Z434" s="6"/>
      <c r="AA434" s="6"/>
      <c r="AB434" s="6"/>
      <c r="AC434" s="6"/>
    </row>
    <row r="435" spans="1:29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8"/>
      <c r="X435" s="6"/>
      <c r="Y435" s="6"/>
      <c r="Z435" s="6"/>
      <c r="AA435" s="6"/>
      <c r="AB435" s="6"/>
      <c r="AC435" s="6"/>
    </row>
    <row r="436" spans="1:29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8"/>
      <c r="X436" s="6"/>
      <c r="Y436" s="6"/>
      <c r="Z436" s="6"/>
      <c r="AA436" s="6"/>
      <c r="AB436" s="6"/>
      <c r="AC436" s="6"/>
    </row>
    <row r="437" spans="1:29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8"/>
      <c r="X437" s="6"/>
      <c r="Y437" s="6"/>
      <c r="Z437" s="6"/>
      <c r="AA437" s="6"/>
      <c r="AB437" s="6"/>
      <c r="AC437" s="6"/>
    </row>
    <row r="438" spans="1:29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8"/>
      <c r="X438" s="6"/>
      <c r="Y438" s="6"/>
      <c r="Z438" s="6"/>
      <c r="AA438" s="6"/>
      <c r="AB438" s="6"/>
      <c r="AC438" s="6"/>
    </row>
    <row r="439" spans="1:29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8"/>
      <c r="X439" s="6"/>
      <c r="Y439" s="6"/>
      <c r="Z439" s="6"/>
      <c r="AA439" s="6"/>
      <c r="AB439" s="6"/>
      <c r="AC439" s="6"/>
    </row>
    <row r="440" spans="1:29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8"/>
      <c r="X440" s="6"/>
      <c r="Y440" s="6"/>
      <c r="Z440" s="6"/>
      <c r="AA440" s="6"/>
      <c r="AB440" s="6"/>
      <c r="AC440" s="6"/>
    </row>
    <row r="441" spans="1:29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8"/>
      <c r="X441" s="6"/>
      <c r="Y441" s="6"/>
      <c r="Z441" s="6"/>
      <c r="AA441" s="6"/>
      <c r="AB441" s="6"/>
      <c r="AC441" s="6"/>
    </row>
    <row r="442" spans="1:29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8"/>
      <c r="X442" s="6"/>
      <c r="Y442" s="6"/>
      <c r="Z442" s="6"/>
      <c r="AA442" s="6"/>
      <c r="AB442" s="6"/>
      <c r="AC442" s="6"/>
    </row>
    <row r="443" spans="1:29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8"/>
      <c r="X443" s="6"/>
      <c r="Y443" s="6"/>
      <c r="Z443" s="6"/>
      <c r="AA443" s="6"/>
      <c r="AB443" s="6"/>
      <c r="AC443" s="6"/>
    </row>
    <row r="444" spans="1:29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8"/>
      <c r="X444" s="6"/>
      <c r="Y444" s="6"/>
      <c r="Z444" s="6"/>
      <c r="AA444" s="6"/>
      <c r="AB444" s="6"/>
      <c r="AC444" s="6"/>
    </row>
    <row r="445" spans="1:29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8"/>
      <c r="X445" s="6"/>
      <c r="Y445" s="6"/>
      <c r="Z445" s="6"/>
      <c r="AA445" s="6"/>
      <c r="AB445" s="6"/>
      <c r="AC445" s="6"/>
    </row>
    <row r="446" spans="1:29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8"/>
      <c r="X446" s="6"/>
      <c r="Y446" s="6"/>
      <c r="Z446" s="6"/>
      <c r="AA446" s="6"/>
      <c r="AB446" s="6"/>
      <c r="AC446" s="6"/>
    </row>
    <row r="447" spans="1:29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8"/>
      <c r="X447" s="6"/>
      <c r="Y447" s="6"/>
      <c r="Z447" s="6"/>
      <c r="AA447" s="6"/>
      <c r="AB447" s="6"/>
      <c r="AC447" s="6"/>
    </row>
    <row r="448" spans="1:29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8"/>
      <c r="X448" s="6"/>
      <c r="Y448" s="6"/>
      <c r="Z448" s="6"/>
      <c r="AA448" s="6"/>
      <c r="AB448" s="6"/>
      <c r="AC448" s="6"/>
    </row>
    <row r="449" spans="1:29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8"/>
      <c r="X449" s="6"/>
      <c r="Y449" s="6"/>
      <c r="Z449" s="6"/>
      <c r="AA449" s="6"/>
      <c r="AB449" s="6"/>
      <c r="AC449" s="6"/>
    </row>
    <row r="450" spans="1:29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8"/>
      <c r="X450" s="6"/>
      <c r="Y450" s="6"/>
      <c r="Z450" s="6"/>
      <c r="AA450" s="6"/>
      <c r="AB450" s="6"/>
      <c r="AC450" s="6"/>
    </row>
    <row r="451" spans="1:29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8"/>
      <c r="X451" s="6"/>
      <c r="Y451" s="6"/>
      <c r="Z451" s="6"/>
      <c r="AA451" s="6"/>
      <c r="AB451" s="6"/>
      <c r="AC451" s="6"/>
    </row>
    <row r="452" spans="1:29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8"/>
      <c r="X452" s="6"/>
      <c r="Y452" s="6"/>
      <c r="Z452" s="6"/>
      <c r="AA452" s="6"/>
      <c r="AB452" s="6"/>
      <c r="AC452" s="6"/>
    </row>
    <row r="453" spans="1:29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8"/>
      <c r="X453" s="6"/>
      <c r="Y453" s="6"/>
      <c r="Z453" s="6"/>
      <c r="AA453" s="6"/>
      <c r="AB453" s="6"/>
      <c r="AC453" s="6"/>
    </row>
    <row r="454" spans="1:29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8"/>
      <c r="X454" s="6"/>
      <c r="Y454" s="6"/>
      <c r="Z454" s="6"/>
      <c r="AA454" s="6"/>
      <c r="AB454" s="6"/>
      <c r="AC454" s="6"/>
    </row>
    <row r="455" spans="1:29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8"/>
      <c r="X455" s="6"/>
      <c r="Y455" s="6"/>
      <c r="Z455" s="6"/>
      <c r="AA455" s="6"/>
      <c r="AB455" s="6"/>
      <c r="AC455" s="6"/>
    </row>
    <row r="456" spans="1:29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8"/>
      <c r="X456" s="6"/>
      <c r="Y456" s="6"/>
      <c r="Z456" s="6"/>
      <c r="AA456" s="6"/>
      <c r="AB456" s="6"/>
      <c r="AC456" s="6"/>
    </row>
    <row r="457" spans="1:29" x14ac:dyDescent="0.15">
      <c r="M457" s="18"/>
      <c r="N457" s="2"/>
      <c r="O457" s="1"/>
      <c r="P457" s="2"/>
      <c r="Q457" s="1"/>
      <c r="R457" s="2"/>
      <c r="S457" s="1"/>
      <c r="T457" s="2"/>
      <c r="U457" s="2"/>
      <c r="V457" s="2"/>
    </row>
    <row r="458" spans="1:29" x14ac:dyDescent="0.15">
      <c r="M458" s="18"/>
      <c r="N458" s="2"/>
      <c r="O458" s="1"/>
      <c r="P458" s="2"/>
      <c r="Q458" s="1"/>
      <c r="R458" s="2"/>
      <c r="S458" s="1"/>
      <c r="T458" s="2"/>
      <c r="U458" s="2"/>
      <c r="V458" s="2"/>
    </row>
    <row r="459" spans="1:29" x14ac:dyDescent="0.15">
      <c r="M459" s="18"/>
      <c r="N459" s="2"/>
      <c r="O459" s="1"/>
      <c r="P459" s="2"/>
      <c r="Q459" s="1"/>
      <c r="R459" s="2"/>
      <c r="S459" s="1"/>
      <c r="T459" s="2"/>
      <c r="U459" s="2"/>
      <c r="V459" s="2"/>
    </row>
    <row r="460" spans="1:29" x14ac:dyDescent="0.15">
      <c r="M460" s="18"/>
      <c r="N460" s="2"/>
      <c r="O460" s="1"/>
      <c r="P460" s="2"/>
      <c r="Q460" s="1"/>
      <c r="R460" s="2"/>
      <c r="S460" s="1"/>
      <c r="T460" s="2"/>
      <c r="U460" s="2"/>
      <c r="V460" s="2"/>
    </row>
    <row r="461" spans="1:29" x14ac:dyDescent="0.15">
      <c r="M461" s="18"/>
      <c r="N461" s="2"/>
      <c r="O461" s="1"/>
      <c r="P461" s="2"/>
      <c r="Q461" s="1"/>
      <c r="R461" s="2"/>
      <c r="S461" s="1"/>
      <c r="T461" s="2"/>
      <c r="U461" s="2"/>
      <c r="V461" s="2"/>
    </row>
    <row r="462" spans="1:29" x14ac:dyDescent="0.15">
      <c r="M462" s="18"/>
      <c r="N462" s="2"/>
      <c r="O462" s="1"/>
      <c r="P462" s="2"/>
      <c r="Q462" s="1"/>
      <c r="R462" s="2"/>
      <c r="S462" s="1"/>
      <c r="T462" s="2"/>
      <c r="U462" s="2"/>
      <c r="V462" s="2"/>
    </row>
    <row r="463" spans="1:29" x14ac:dyDescent="0.15">
      <c r="M463" s="18"/>
      <c r="N463" s="2"/>
      <c r="O463" s="1"/>
      <c r="P463" s="2"/>
      <c r="Q463" s="1"/>
      <c r="R463" s="2"/>
      <c r="S463" s="1"/>
      <c r="T463" s="2"/>
      <c r="U463" s="2"/>
      <c r="V463" s="2"/>
    </row>
    <row r="464" spans="1:29" x14ac:dyDescent="0.15">
      <c r="M464" s="18"/>
      <c r="N464" s="2"/>
      <c r="O464" s="1"/>
      <c r="P464" s="2"/>
      <c r="Q464" s="1"/>
      <c r="R464" s="2"/>
      <c r="S464" s="1"/>
      <c r="T464" s="2"/>
      <c r="U464" s="2"/>
      <c r="V464" s="2"/>
    </row>
    <row r="465" spans="13:22" x14ac:dyDescent="0.15">
      <c r="M465" s="18"/>
      <c r="N465" s="2"/>
      <c r="O465" s="1"/>
      <c r="P465" s="2"/>
      <c r="Q465" s="1"/>
      <c r="R465" s="2"/>
      <c r="S465" s="1"/>
      <c r="T465" s="2"/>
      <c r="U465" s="2"/>
      <c r="V465" s="2"/>
    </row>
    <row r="466" spans="13:22" x14ac:dyDescent="0.15">
      <c r="M466" s="18"/>
      <c r="N466" s="2"/>
      <c r="O466" s="1"/>
      <c r="P466" s="2"/>
      <c r="Q466" s="1"/>
      <c r="R466" s="2"/>
      <c r="S466" s="1"/>
      <c r="T466" s="2"/>
      <c r="U466" s="2"/>
      <c r="V466" s="2"/>
    </row>
    <row r="467" spans="13:22" x14ac:dyDescent="0.15">
      <c r="M467" s="18"/>
      <c r="N467" s="2"/>
      <c r="O467" s="1"/>
      <c r="P467" s="2"/>
      <c r="Q467" s="1"/>
      <c r="R467" s="2"/>
      <c r="S467" s="1"/>
      <c r="T467" s="2"/>
      <c r="U467" s="2"/>
      <c r="V467" s="2"/>
    </row>
    <row r="468" spans="13:22" x14ac:dyDescent="0.15">
      <c r="M468" s="18"/>
      <c r="N468" s="2"/>
      <c r="O468" s="1"/>
      <c r="P468" s="2"/>
      <c r="Q468" s="1"/>
      <c r="R468" s="2"/>
      <c r="S468" s="1"/>
      <c r="T468" s="2"/>
      <c r="U468" s="2"/>
      <c r="V468" s="2"/>
    </row>
    <row r="469" spans="13:22" x14ac:dyDescent="0.15">
      <c r="M469" s="18"/>
      <c r="N469" s="2"/>
      <c r="O469" s="1"/>
      <c r="P469" s="2"/>
      <c r="Q469" s="1"/>
      <c r="R469" s="2"/>
      <c r="S469" s="1"/>
      <c r="T469" s="2"/>
      <c r="U469" s="2"/>
      <c r="V469" s="2"/>
    </row>
    <row r="470" spans="13:22" x14ac:dyDescent="0.15">
      <c r="M470" s="18"/>
      <c r="N470" s="2"/>
      <c r="O470" s="1"/>
      <c r="P470" s="2"/>
      <c r="Q470" s="1"/>
      <c r="R470" s="2"/>
      <c r="S470" s="1"/>
      <c r="T470" s="2"/>
      <c r="U470" s="2"/>
      <c r="V470" s="2"/>
    </row>
    <row r="471" spans="13:22" x14ac:dyDescent="0.15">
      <c r="M471" s="18"/>
      <c r="N471" s="2"/>
      <c r="O471" s="1"/>
      <c r="P471" s="2"/>
      <c r="Q471" s="1"/>
      <c r="R471" s="2"/>
      <c r="S471" s="1"/>
      <c r="T471" s="2"/>
      <c r="U471" s="2"/>
      <c r="V471" s="2"/>
    </row>
    <row r="472" spans="13:22" x14ac:dyDescent="0.15">
      <c r="M472" s="18"/>
      <c r="N472" s="2"/>
      <c r="O472" s="1"/>
      <c r="P472" s="2"/>
      <c r="Q472" s="1"/>
      <c r="R472" s="2"/>
      <c r="S472" s="1"/>
      <c r="T472" s="2"/>
      <c r="U472" s="2"/>
      <c r="V472" s="2"/>
    </row>
    <row r="473" spans="13:22" x14ac:dyDescent="0.15">
      <c r="M473" s="18"/>
      <c r="N473" s="2"/>
      <c r="O473" s="1"/>
      <c r="P473" s="2"/>
      <c r="Q473" s="1"/>
      <c r="R473" s="2"/>
      <c r="S473" s="1"/>
      <c r="T473" s="2"/>
      <c r="U473" s="2"/>
      <c r="V473" s="2"/>
    </row>
    <row r="474" spans="13:22" x14ac:dyDescent="0.15">
      <c r="M474" s="18"/>
      <c r="N474" s="2"/>
      <c r="O474" s="1"/>
      <c r="P474" s="2"/>
      <c r="Q474" s="1"/>
      <c r="R474" s="2"/>
      <c r="S474" s="1"/>
      <c r="T474" s="2"/>
      <c r="U474" s="2"/>
      <c r="V474" s="2"/>
    </row>
    <row r="475" spans="13:22" x14ac:dyDescent="0.15">
      <c r="M475" s="18"/>
      <c r="N475" s="2"/>
      <c r="O475" s="1"/>
      <c r="P475" s="2"/>
      <c r="Q475" s="1"/>
      <c r="R475" s="2"/>
      <c r="S475" s="1"/>
      <c r="T475" s="2"/>
      <c r="U475" s="2"/>
      <c r="V475" s="2"/>
    </row>
    <row r="476" spans="13:22" x14ac:dyDescent="0.15">
      <c r="M476" s="18"/>
      <c r="N476" s="2"/>
      <c r="O476" s="1"/>
      <c r="P476" s="2"/>
      <c r="Q476" s="1"/>
      <c r="R476" s="2"/>
      <c r="S476" s="1"/>
      <c r="T476" s="2"/>
      <c r="U476" s="2"/>
      <c r="V476" s="2"/>
    </row>
    <row r="477" spans="13:22" x14ac:dyDescent="0.15">
      <c r="M477" s="18"/>
      <c r="N477" s="2"/>
      <c r="O477" s="1"/>
      <c r="P477" s="2"/>
      <c r="Q477" s="1"/>
      <c r="R477" s="2"/>
      <c r="S477" s="1"/>
      <c r="T477" s="2"/>
      <c r="U477" s="2"/>
      <c r="V477" s="2"/>
    </row>
    <row r="478" spans="13:22" x14ac:dyDescent="0.15">
      <c r="M478" s="18"/>
      <c r="N478" s="2"/>
      <c r="O478" s="1"/>
      <c r="P478" s="2"/>
      <c r="Q478" s="1"/>
      <c r="R478" s="2"/>
      <c r="S478" s="1"/>
      <c r="T478" s="2"/>
      <c r="U478" s="2"/>
      <c r="V478" s="2"/>
    </row>
    <row r="479" spans="13:22" x14ac:dyDescent="0.15">
      <c r="M479" s="18"/>
      <c r="N479" s="2"/>
      <c r="O479" s="1"/>
      <c r="P479" s="2"/>
      <c r="Q479" s="1"/>
      <c r="R479" s="2"/>
      <c r="S479" s="1"/>
      <c r="T479" s="2"/>
      <c r="U479" s="2"/>
      <c r="V479" s="2"/>
    </row>
    <row r="480" spans="13:22" x14ac:dyDescent="0.15">
      <c r="M480" s="18"/>
      <c r="N480" s="2"/>
      <c r="O480" s="1"/>
      <c r="P480" s="2"/>
      <c r="Q480" s="1"/>
      <c r="R480" s="2"/>
      <c r="S480" s="1"/>
      <c r="T480" s="2"/>
      <c r="U480" s="2"/>
      <c r="V480" s="2"/>
    </row>
    <row r="481" spans="13:22" x14ac:dyDescent="0.15">
      <c r="M481" s="18"/>
      <c r="N481" s="2"/>
      <c r="O481" s="1"/>
      <c r="P481" s="2"/>
      <c r="Q481" s="1"/>
      <c r="R481" s="2"/>
      <c r="S481" s="1"/>
      <c r="T481" s="2"/>
      <c r="U481" s="2"/>
      <c r="V481" s="2"/>
    </row>
    <row r="482" spans="13:22" x14ac:dyDescent="0.15">
      <c r="M482" s="18"/>
      <c r="N482" s="2"/>
      <c r="O482" s="1"/>
      <c r="P482" s="2"/>
      <c r="Q482" s="1"/>
      <c r="R482" s="2"/>
      <c r="S482" s="1"/>
      <c r="T482" s="2"/>
      <c r="U482" s="2"/>
      <c r="V482" s="2"/>
    </row>
    <row r="483" spans="13:22" x14ac:dyDescent="0.15">
      <c r="M483" s="18"/>
      <c r="N483" s="2"/>
      <c r="O483" s="1"/>
      <c r="P483" s="2"/>
      <c r="Q483" s="1"/>
      <c r="R483" s="2"/>
      <c r="S483" s="1"/>
      <c r="T483" s="2"/>
      <c r="U483" s="2"/>
      <c r="V483" s="2"/>
    </row>
    <row r="484" spans="13:22" x14ac:dyDescent="0.15">
      <c r="M484" s="18"/>
      <c r="N484" s="2"/>
      <c r="O484" s="1"/>
      <c r="P484" s="2"/>
      <c r="Q484" s="1"/>
      <c r="R484" s="2"/>
      <c r="S484" s="1"/>
      <c r="T484" s="2"/>
      <c r="U484" s="2"/>
      <c r="V484" s="2"/>
    </row>
    <row r="485" spans="13:22" x14ac:dyDescent="0.15">
      <c r="M485" s="18"/>
      <c r="N485" s="2"/>
      <c r="O485" s="1"/>
      <c r="P485" s="2"/>
      <c r="Q485" s="1"/>
      <c r="R485" s="2"/>
      <c r="S485" s="1"/>
      <c r="T485" s="2"/>
      <c r="U485" s="2"/>
      <c r="V485" s="2"/>
    </row>
    <row r="486" spans="13:22" x14ac:dyDescent="0.15">
      <c r="M486" s="18"/>
      <c r="N486" s="2"/>
      <c r="O486" s="1"/>
      <c r="P486" s="2"/>
      <c r="Q486" s="1"/>
      <c r="R486" s="2"/>
      <c r="S486" s="1"/>
      <c r="T486" s="2"/>
      <c r="U486" s="2"/>
      <c r="V486" s="2"/>
    </row>
    <row r="487" spans="13:22" x14ac:dyDescent="0.15">
      <c r="M487" s="18"/>
      <c r="N487" s="2"/>
      <c r="O487" s="1"/>
      <c r="P487" s="2"/>
      <c r="Q487" s="1"/>
      <c r="R487" s="2"/>
      <c r="S487" s="1"/>
      <c r="T487" s="2"/>
      <c r="U487" s="2"/>
      <c r="V487" s="2"/>
    </row>
    <row r="488" spans="13:22" x14ac:dyDescent="0.15">
      <c r="M488" s="18"/>
      <c r="N488" s="2"/>
      <c r="O488" s="1"/>
      <c r="P488" s="2"/>
      <c r="Q488" s="1"/>
      <c r="R488" s="2"/>
      <c r="S488" s="1"/>
      <c r="T488" s="2"/>
      <c r="U488" s="2"/>
      <c r="V488" s="2"/>
    </row>
    <row r="489" spans="13:22" x14ac:dyDescent="0.15">
      <c r="M489" s="18"/>
      <c r="N489" s="2"/>
      <c r="O489" s="1"/>
      <c r="P489" s="2"/>
      <c r="Q489" s="1"/>
      <c r="R489" s="2"/>
      <c r="S489" s="1"/>
      <c r="T489" s="2"/>
      <c r="U489" s="2"/>
      <c r="V489" s="2"/>
    </row>
    <row r="490" spans="13:22" x14ac:dyDescent="0.15">
      <c r="M490" s="18"/>
      <c r="N490" s="2"/>
      <c r="O490" s="1"/>
      <c r="P490" s="2"/>
      <c r="Q490" s="1"/>
      <c r="R490" s="2"/>
      <c r="S490" s="1"/>
      <c r="T490" s="2"/>
      <c r="U490" s="2"/>
      <c r="V490" s="2"/>
    </row>
    <row r="491" spans="13:22" x14ac:dyDescent="0.15">
      <c r="M491" s="18"/>
      <c r="N491" s="2"/>
      <c r="O491" s="1"/>
      <c r="P491" s="2"/>
      <c r="Q491" s="1"/>
      <c r="R491" s="2"/>
      <c r="S491" s="1"/>
      <c r="T491" s="2"/>
      <c r="U491" s="2"/>
      <c r="V491" s="2"/>
    </row>
    <row r="492" spans="13:22" x14ac:dyDescent="0.15">
      <c r="M492" s="18"/>
      <c r="N492" s="2"/>
      <c r="O492" s="1"/>
      <c r="P492" s="2"/>
      <c r="Q492" s="1"/>
      <c r="R492" s="2"/>
      <c r="S492" s="1"/>
      <c r="T492" s="2"/>
      <c r="U492" s="2"/>
      <c r="V492" s="2"/>
    </row>
    <row r="493" spans="13:22" x14ac:dyDescent="0.15">
      <c r="M493" s="18"/>
      <c r="N493" s="2"/>
      <c r="O493" s="1"/>
      <c r="P493" s="2"/>
      <c r="Q493" s="1"/>
      <c r="R493" s="2"/>
      <c r="S493" s="1"/>
      <c r="T493" s="2"/>
      <c r="U493" s="2"/>
      <c r="V493" s="2"/>
    </row>
    <row r="494" spans="13:22" x14ac:dyDescent="0.15">
      <c r="M494" s="18"/>
      <c r="N494" s="2"/>
      <c r="O494" s="1"/>
      <c r="P494" s="2"/>
      <c r="Q494" s="1"/>
      <c r="R494" s="2"/>
      <c r="S494" s="1"/>
      <c r="T494" s="2"/>
      <c r="U494" s="2"/>
      <c r="V494" s="2"/>
    </row>
    <row r="495" spans="13:22" x14ac:dyDescent="0.15">
      <c r="M495" s="18"/>
      <c r="N495" s="2"/>
      <c r="O495" s="1"/>
      <c r="P495" s="2"/>
      <c r="Q495" s="1"/>
      <c r="R495" s="2"/>
      <c r="S495" s="1"/>
      <c r="T495" s="2"/>
      <c r="U495" s="2"/>
      <c r="V495" s="2"/>
    </row>
    <row r="496" spans="13:22" x14ac:dyDescent="0.15">
      <c r="M496" s="18"/>
      <c r="N496" s="2"/>
      <c r="O496" s="1"/>
      <c r="P496" s="2"/>
      <c r="Q496" s="1"/>
      <c r="R496" s="2"/>
      <c r="S496" s="1"/>
      <c r="T496" s="2"/>
      <c r="U496" s="2"/>
      <c r="V496" s="2"/>
    </row>
    <row r="497" spans="13:22" x14ac:dyDescent="0.15">
      <c r="M497" s="18"/>
      <c r="N497" s="2"/>
      <c r="O497" s="1"/>
      <c r="P497" s="2"/>
      <c r="Q497" s="1"/>
      <c r="R497" s="2"/>
      <c r="S497" s="1"/>
      <c r="T497" s="2"/>
      <c r="U497" s="2"/>
      <c r="V497" s="2"/>
    </row>
    <row r="498" spans="13:22" x14ac:dyDescent="0.15">
      <c r="M498" s="18"/>
      <c r="N498" s="2"/>
      <c r="O498" s="1"/>
      <c r="P498" s="2"/>
      <c r="Q498" s="1"/>
      <c r="R498" s="2"/>
      <c r="S498" s="1"/>
      <c r="T498" s="2"/>
      <c r="U498" s="2"/>
      <c r="V498" s="2"/>
    </row>
    <row r="499" spans="13:22" x14ac:dyDescent="0.15">
      <c r="M499" s="18"/>
      <c r="N499" s="2"/>
      <c r="O499" s="1"/>
      <c r="P499" s="2"/>
      <c r="Q499" s="1"/>
      <c r="R499" s="2"/>
      <c r="S499" s="1"/>
      <c r="T499" s="2"/>
      <c r="U499" s="2"/>
      <c r="V499" s="2"/>
    </row>
    <row r="500" spans="13:22" x14ac:dyDescent="0.15">
      <c r="M500" s="18"/>
      <c r="N500" s="2"/>
      <c r="O500" s="1"/>
      <c r="P500" s="2"/>
      <c r="Q500" s="1"/>
      <c r="R500" s="2"/>
      <c r="S500" s="1"/>
      <c r="T500" s="2"/>
      <c r="U500" s="2"/>
      <c r="V500" s="2"/>
    </row>
    <row r="501" spans="13:22" x14ac:dyDescent="0.15">
      <c r="M501" s="18"/>
      <c r="N501" s="2"/>
      <c r="O501" s="1"/>
      <c r="P501" s="2"/>
      <c r="Q501" s="1"/>
      <c r="R501" s="2"/>
      <c r="S501" s="1"/>
      <c r="T501" s="2"/>
      <c r="U501" s="2"/>
      <c r="V501" s="2"/>
    </row>
    <row r="502" spans="13:22" x14ac:dyDescent="0.15">
      <c r="M502" s="18"/>
      <c r="N502" s="2"/>
      <c r="O502" s="1"/>
      <c r="P502" s="2"/>
      <c r="Q502" s="1"/>
      <c r="R502" s="2"/>
      <c r="S502" s="1"/>
      <c r="T502" s="2"/>
      <c r="U502" s="2"/>
      <c r="V502" s="2"/>
    </row>
    <row r="503" spans="13:22" x14ac:dyDescent="0.15">
      <c r="M503" s="18"/>
      <c r="N503" s="2"/>
      <c r="O503" s="1"/>
      <c r="P503" s="2"/>
      <c r="Q503" s="1"/>
      <c r="R503" s="2"/>
      <c r="S503" s="1"/>
      <c r="T503" s="2"/>
      <c r="U503" s="2"/>
      <c r="V503" s="2"/>
    </row>
    <row r="504" spans="13:22" x14ac:dyDescent="0.15">
      <c r="M504" s="18"/>
      <c r="N504" s="2"/>
      <c r="O504" s="1"/>
      <c r="P504" s="2"/>
      <c r="Q504" s="1"/>
      <c r="R504" s="2"/>
      <c r="S504" s="1"/>
      <c r="T504" s="2"/>
      <c r="U504" s="2"/>
      <c r="V504" s="2"/>
    </row>
    <row r="505" spans="13:22" x14ac:dyDescent="0.15">
      <c r="M505" s="18"/>
      <c r="N505" s="2"/>
      <c r="O505" s="1"/>
      <c r="P505" s="2"/>
      <c r="Q505" s="1"/>
      <c r="R505" s="2"/>
      <c r="S505" s="1"/>
      <c r="T505" s="2"/>
      <c r="U505" s="2"/>
      <c r="V505" s="2"/>
    </row>
    <row r="506" spans="13:22" x14ac:dyDescent="0.15">
      <c r="M506" s="18"/>
      <c r="N506" s="2"/>
      <c r="O506" s="1"/>
      <c r="P506" s="2"/>
      <c r="Q506" s="1"/>
      <c r="R506" s="2"/>
      <c r="S506" s="1"/>
      <c r="T506" s="2"/>
      <c r="U506" s="2"/>
      <c r="V506" s="2"/>
    </row>
    <row r="507" spans="13:22" x14ac:dyDescent="0.15">
      <c r="M507" s="18"/>
      <c r="N507" s="2"/>
      <c r="O507" s="1"/>
      <c r="P507" s="2"/>
      <c r="Q507" s="1"/>
      <c r="R507" s="2"/>
      <c r="S507" s="1"/>
      <c r="T507" s="2"/>
      <c r="U507" s="2"/>
      <c r="V507" s="2"/>
    </row>
    <row r="508" spans="13:22" x14ac:dyDescent="0.15">
      <c r="M508" s="18"/>
      <c r="N508" s="2"/>
      <c r="O508" s="1"/>
      <c r="P508" s="2"/>
      <c r="Q508" s="1"/>
      <c r="R508" s="2"/>
      <c r="S508" s="1"/>
      <c r="T508" s="2"/>
      <c r="U508" s="2"/>
      <c r="V508" s="2"/>
    </row>
    <row r="509" spans="13:22" x14ac:dyDescent="0.15">
      <c r="M509" s="18"/>
      <c r="N509" s="2"/>
      <c r="O509" s="1"/>
      <c r="P509" s="2"/>
      <c r="Q509" s="1"/>
      <c r="R509" s="2"/>
      <c r="S509" s="1"/>
      <c r="T509" s="2"/>
      <c r="U509" s="2"/>
      <c r="V509" s="2"/>
    </row>
    <row r="510" spans="13:22" x14ac:dyDescent="0.15">
      <c r="M510" s="18"/>
      <c r="N510" s="2"/>
      <c r="O510" s="1"/>
      <c r="P510" s="2"/>
      <c r="Q510" s="1"/>
      <c r="R510" s="2"/>
      <c r="S510" s="1"/>
      <c r="T510" s="2"/>
      <c r="U510" s="2"/>
      <c r="V510" s="2"/>
    </row>
    <row r="511" spans="13:22" x14ac:dyDescent="0.15">
      <c r="M511" s="18"/>
      <c r="N511" s="2"/>
      <c r="O511" s="1"/>
      <c r="P511" s="2"/>
      <c r="Q511" s="1"/>
      <c r="R511" s="2"/>
      <c r="S511" s="1"/>
      <c r="T511" s="2"/>
      <c r="U511" s="2"/>
      <c r="V511" s="2"/>
    </row>
    <row r="512" spans="13:22" x14ac:dyDescent="0.15">
      <c r="M512" s="18"/>
      <c r="N512" s="2"/>
      <c r="O512" s="1"/>
      <c r="P512" s="2"/>
      <c r="Q512" s="1"/>
      <c r="R512" s="2"/>
      <c r="S512" s="1"/>
      <c r="T512" s="2"/>
      <c r="U512" s="2"/>
      <c r="V512" s="2"/>
    </row>
    <row r="513" spans="13:22" x14ac:dyDescent="0.15">
      <c r="M513" s="18"/>
      <c r="N513" s="2"/>
      <c r="O513" s="1"/>
      <c r="P513" s="2"/>
      <c r="Q513" s="1"/>
      <c r="R513" s="2"/>
      <c r="S513" s="1"/>
      <c r="T513" s="2"/>
      <c r="U513" s="2"/>
      <c r="V513" s="2"/>
    </row>
    <row r="514" spans="13:22" x14ac:dyDescent="0.15">
      <c r="M514" s="18"/>
      <c r="N514" s="2"/>
      <c r="O514" s="1"/>
      <c r="P514" s="2"/>
      <c r="Q514" s="1"/>
      <c r="R514" s="2"/>
      <c r="S514" s="1"/>
      <c r="T514" s="2"/>
      <c r="U514" s="2"/>
      <c r="V514" s="2"/>
    </row>
    <row r="515" spans="13:22" x14ac:dyDescent="0.15">
      <c r="M515" s="18"/>
      <c r="N515" s="2"/>
      <c r="O515" s="1"/>
      <c r="P515" s="2"/>
      <c r="Q515" s="1"/>
      <c r="R515" s="2"/>
      <c r="S515" s="1"/>
      <c r="T515" s="2"/>
      <c r="U515" s="2"/>
      <c r="V515" s="2"/>
    </row>
    <row r="516" spans="13:22" x14ac:dyDescent="0.15">
      <c r="M516" s="18"/>
      <c r="N516" s="2"/>
      <c r="O516" s="1"/>
      <c r="P516" s="2"/>
      <c r="Q516" s="1"/>
      <c r="R516" s="2"/>
      <c r="S516" s="1"/>
      <c r="T516" s="2"/>
      <c r="U516" s="2"/>
      <c r="V516" s="2"/>
    </row>
    <row r="517" spans="13:22" x14ac:dyDescent="0.15">
      <c r="M517" s="18"/>
      <c r="N517" s="2"/>
      <c r="O517" s="1"/>
      <c r="P517" s="2"/>
      <c r="Q517" s="1"/>
      <c r="R517" s="2"/>
      <c r="S517" s="1"/>
      <c r="T517" s="2"/>
      <c r="U517" s="2"/>
      <c r="V517" s="2"/>
    </row>
    <row r="518" spans="13:22" x14ac:dyDescent="0.15">
      <c r="M518" s="18"/>
      <c r="N518" s="2"/>
      <c r="O518" s="1"/>
      <c r="P518" s="2"/>
      <c r="Q518" s="1"/>
      <c r="R518" s="2"/>
      <c r="S518" s="1"/>
      <c r="T518" s="2"/>
      <c r="U518" s="2"/>
      <c r="V518" s="2"/>
    </row>
    <row r="519" spans="13:22" x14ac:dyDescent="0.15">
      <c r="M519" s="18"/>
      <c r="N519" s="2"/>
      <c r="O519" s="1"/>
      <c r="P519" s="2"/>
      <c r="Q519" s="1"/>
      <c r="R519" s="2"/>
      <c r="S519" s="1"/>
      <c r="T519" s="2"/>
      <c r="U519" s="2"/>
      <c r="V519" s="2"/>
    </row>
    <row r="520" spans="13:22" x14ac:dyDescent="0.15">
      <c r="M520" s="18"/>
      <c r="N520" s="2"/>
      <c r="O520" s="1"/>
      <c r="P520" s="2"/>
      <c r="Q520" s="1"/>
      <c r="R520" s="2"/>
      <c r="S520" s="1"/>
      <c r="T520" s="2"/>
      <c r="U520" s="2"/>
      <c r="V520" s="2"/>
    </row>
    <row r="521" spans="13:22" x14ac:dyDescent="0.15">
      <c r="M521" s="18"/>
      <c r="N521" s="2"/>
      <c r="O521" s="1"/>
      <c r="P521" s="2"/>
      <c r="Q521" s="1"/>
      <c r="R521" s="2"/>
      <c r="S521" s="1"/>
      <c r="T521" s="2"/>
      <c r="U521" s="2"/>
      <c r="V521" s="2"/>
    </row>
    <row r="522" spans="13:22" x14ac:dyDescent="0.15">
      <c r="M522" s="18"/>
      <c r="N522" s="2"/>
      <c r="O522" s="1"/>
      <c r="P522" s="2"/>
      <c r="Q522" s="1"/>
      <c r="R522" s="2"/>
      <c r="S522" s="1"/>
      <c r="T522" s="2"/>
      <c r="U522" s="2"/>
      <c r="V522" s="2"/>
    </row>
    <row r="523" spans="13:22" x14ac:dyDescent="0.15">
      <c r="M523" s="18"/>
      <c r="N523" s="2"/>
      <c r="O523" s="1"/>
      <c r="P523" s="2"/>
      <c r="Q523" s="1"/>
      <c r="R523" s="2"/>
      <c r="S523" s="1"/>
      <c r="T523" s="2"/>
      <c r="U523" s="2"/>
      <c r="V523" s="2"/>
    </row>
    <row r="524" spans="13:22" x14ac:dyDescent="0.15">
      <c r="M524" s="18"/>
      <c r="N524" s="2"/>
      <c r="O524" s="1"/>
      <c r="P524" s="2"/>
      <c r="Q524" s="1"/>
      <c r="R524" s="2"/>
      <c r="S524" s="1"/>
      <c r="T524" s="2"/>
      <c r="U524" s="2"/>
      <c r="V524" s="2"/>
    </row>
    <row r="525" spans="13:22" x14ac:dyDescent="0.15">
      <c r="M525" s="18"/>
      <c r="N525" s="2"/>
      <c r="O525" s="1"/>
      <c r="P525" s="2"/>
      <c r="Q525" s="1"/>
      <c r="R525" s="2"/>
      <c r="S525" s="1"/>
      <c r="T525" s="2"/>
      <c r="U525" s="2"/>
      <c r="V525" s="2"/>
    </row>
    <row r="526" spans="13:22" x14ac:dyDescent="0.15">
      <c r="M526" s="18"/>
      <c r="N526" s="2"/>
      <c r="O526" s="1"/>
      <c r="P526" s="2"/>
      <c r="Q526" s="1"/>
      <c r="R526" s="2"/>
      <c r="S526" s="1"/>
      <c r="T526" s="2"/>
      <c r="U526" s="2"/>
      <c r="V526" s="2"/>
    </row>
    <row r="527" spans="13:22" x14ac:dyDescent="0.15">
      <c r="M527" s="18"/>
      <c r="N527" s="2"/>
      <c r="O527" s="1"/>
      <c r="P527" s="2"/>
      <c r="Q527" s="1"/>
      <c r="R527" s="2"/>
      <c r="S527" s="1"/>
      <c r="T527" s="2"/>
      <c r="U527" s="2"/>
      <c r="V527" s="2"/>
    </row>
    <row r="528" spans="13:22" x14ac:dyDescent="0.15">
      <c r="M528" s="18"/>
      <c r="N528" s="2"/>
      <c r="O528" s="1"/>
      <c r="P528" s="2"/>
      <c r="Q528" s="1"/>
      <c r="R528" s="2"/>
      <c r="S528" s="1"/>
      <c r="T528" s="2"/>
      <c r="U528" s="2"/>
      <c r="V528" s="2"/>
    </row>
    <row r="529" spans="13:22" x14ac:dyDescent="0.15">
      <c r="M529" s="18"/>
      <c r="N529" s="2"/>
      <c r="O529" s="1"/>
      <c r="P529" s="2"/>
      <c r="Q529" s="1"/>
      <c r="R529" s="2"/>
      <c r="S529" s="1"/>
      <c r="T529" s="2"/>
      <c r="U529" s="2"/>
      <c r="V529" s="2"/>
    </row>
    <row r="530" spans="13:22" x14ac:dyDescent="0.15">
      <c r="M530" s="18"/>
      <c r="N530" s="2"/>
      <c r="O530" s="1"/>
      <c r="P530" s="2"/>
      <c r="Q530" s="1"/>
      <c r="R530" s="2"/>
      <c r="S530" s="1"/>
      <c r="T530" s="2"/>
      <c r="U530" s="2"/>
      <c r="V530" s="2"/>
    </row>
    <row r="531" spans="13:22" x14ac:dyDescent="0.15">
      <c r="M531" s="18"/>
      <c r="N531" s="2"/>
      <c r="O531" s="1"/>
      <c r="P531" s="2"/>
      <c r="Q531" s="1"/>
      <c r="R531" s="2"/>
      <c r="S531" s="1"/>
      <c r="T531" s="2"/>
      <c r="U531" s="2"/>
      <c r="V531" s="2"/>
    </row>
    <row r="532" spans="13:22" x14ac:dyDescent="0.15">
      <c r="M532" s="18"/>
      <c r="N532" s="2"/>
      <c r="O532" s="1"/>
      <c r="P532" s="2"/>
      <c r="Q532" s="1"/>
      <c r="R532" s="2"/>
      <c r="S532" s="1"/>
      <c r="T532" s="2"/>
      <c r="U532" s="2"/>
      <c r="V532" s="2"/>
    </row>
    <row r="533" spans="13:22" x14ac:dyDescent="0.15">
      <c r="M533" s="18"/>
      <c r="N533" s="2"/>
      <c r="O533" s="1"/>
      <c r="P533" s="2"/>
      <c r="Q533" s="1"/>
      <c r="R533" s="2"/>
      <c r="S533" s="1"/>
      <c r="T533" s="2"/>
      <c r="U533" s="2"/>
      <c r="V533" s="2"/>
    </row>
    <row r="534" spans="13:22" x14ac:dyDescent="0.15">
      <c r="M534" s="18"/>
      <c r="N534" s="2"/>
      <c r="O534" s="1"/>
      <c r="P534" s="2"/>
      <c r="Q534" s="1"/>
      <c r="R534" s="2"/>
      <c r="S534" s="1"/>
      <c r="T534" s="2"/>
      <c r="U534" s="2"/>
      <c r="V534" s="2"/>
    </row>
    <row r="535" spans="13:22" x14ac:dyDescent="0.15">
      <c r="M535" s="18"/>
      <c r="N535" s="2"/>
      <c r="O535" s="1"/>
      <c r="P535" s="2"/>
      <c r="Q535" s="1"/>
      <c r="R535" s="2"/>
      <c r="S535" s="1"/>
      <c r="T535" s="2"/>
      <c r="U535" s="2"/>
      <c r="V535" s="2"/>
    </row>
    <row r="536" spans="13:22" x14ac:dyDescent="0.15">
      <c r="M536" s="18"/>
      <c r="N536" s="2"/>
      <c r="O536" s="1"/>
      <c r="P536" s="2"/>
      <c r="Q536" s="1"/>
      <c r="R536" s="2"/>
      <c r="S536" s="1"/>
      <c r="T536" s="2"/>
      <c r="U536" s="2"/>
      <c r="V536" s="2"/>
    </row>
    <row r="537" spans="13:22" x14ac:dyDescent="0.15">
      <c r="M537" s="18"/>
      <c r="N537" s="2"/>
      <c r="O537" s="1"/>
      <c r="P537" s="2"/>
      <c r="Q537" s="1"/>
      <c r="R537" s="2"/>
      <c r="S537" s="1"/>
      <c r="T537" s="2"/>
      <c r="U537" s="2"/>
      <c r="V537" s="2"/>
    </row>
    <row r="538" spans="13:22" x14ac:dyDescent="0.15">
      <c r="M538" s="18"/>
      <c r="N538" s="2"/>
      <c r="O538" s="1"/>
      <c r="P538" s="2"/>
      <c r="Q538" s="1"/>
      <c r="R538" s="2"/>
      <c r="S538" s="1"/>
      <c r="T538" s="2"/>
      <c r="U538" s="2"/>
      <c r="V538" s="2"/>
    </row>
    <row r="539" spans="13:22" x14ac:dyDescent="0.15">
      <c r="M539" s="18"/>
      <c r="N539" s="2"/>
      <c r="O539" s="1"/>
      <c r="P539" s="2"/>
      <c r="Q539" s="1"/>
      <c r="R539" s="2"/>
      <c r="S539" s="1"/>
      <c r="T539" s="2"/>
      <c r="U539" s="2"/>
      <c r="V539" s="2"/>
    </row>
    <row r="540" spans="13:22" x14ac:dyDescent="0.15">
      <c r="M540" s="18"/>
      <c r="N540" s="2"/>
      <c r="O540" s="1"/>
      <c r="P540" s="2"/>
      <c r="Q540" s="1"/>
      <c r="R540" s="2"/>
      <c r="S540" s="1"/>
      <c r="T540" s="2"/>
      <c r="U540" s="2"/>
      <c r="V540" s="2"/>
    </row>
    <row r="541" spans="13:22" x14ac:dyDescent="0.15">
      <c r="M541" s="18"/>
      <c r="N541" s="2"/>
      <c r="O541" s="1"/>
      <c r="P541" s="2"/>
      <c r="Q541" s="1"/>
      <c r="R541" s="2"/>
      <c r="S541" s="1"/>
      <c r="T541" s="2"/>
      <c r="U541" s="2"/>
      <c r="V541" s="2"/>
    </row>
    <row r="542" spans="13:22" x14ac:dyDescent="0.15">
      <c r="M542" s="18"/>
      <c r="N542" s="2"/>
      <c r="O542" s="1"/>
      <c r="P542" s="2"/>
      <c r="Q542" s="1"/>
      <c r="R542" s="2"/>
      <c r="S542" s="1"/>
      <c r="T542" s="2"/>
      <c r="U542" s="2"/>
      <c r="V542" s="2"/>
    </row>
    <row r="543" spans="13:22" x14ac:dyDescent="0.15">
      <c r="M543" s="18"/>
      <c r="N543" s="2"/>
      <c r="O543" s="1"/>
      <c r="P543" s="2"/>
      <c r="Q543" s="1"/>
      <c r="R543" s="2"/>
      <c r="S543" s="1"/>
      <c r="T543" s="2"/>
      <c r="U543" s="2"/>
      <c r="V543" s="2"/>
    </row>
    <row r="544" spans="13:22" x14ac:dyDescent="0.15">
      <c r="M544" s="18"/>
      <c r="N544" s="2"/>
      <c r="O544" s="1"/>
      <c r="P544" s="2"/>
      <c r="Q544" s="1"/>
      <c r="R544" s="2"/>
      <c r="S544" s="1"/>
      <c r="T544" s="2"/>
      <c r="U544" s="2"/>
      <c r="V544" s="2"/>
    </row>
    <row r="545" spans="13:22" x14ac:dyDescent="0.15">
      <c r="M545" s="18"/>
      <c r="N545" s="2"/>
      <c r="O545" s="1"/>
      <c r="P545" s="2"/>
      <c r="Q545" s="1"/>
      <c r="R545" s="2"/>
      <c r="S545" s="1"/>
      <c r="T545" s="2"/>
      <c r="U545" s="2"/>
      <c r="V545" s="2"/>
    </row>
    <row r="546" spans="13:22" x14ac:dyDescent="0.15">
      <c r="M546" s="18"/>
      <c r="N546" s="2"/>
      <c r="O546" s="1"/>
      <c r="P546" s="2"/>
      <c r="Q546" s="1"/>
      <c r="R546" s="2"/>
      <c r="S546" s="1"/>
      <c r="T546" s="2"/>
      <c r="U546" s="2"/>
      <c r="V546" s="2"/>
    </row>
    <row r="547" spans="13:22" x14ac:dyDescent="0.15">
      <c r="M547" s="18"/>
      <c r="N547" s="2"/>
      <c r="O547" s="1"/>
      <c r="P547" s="2"/>
      <c r="Q547" s="1"/>
      <c r="R547" s="2"/>
      <c r="S547" s="1"/>
      <c r="T547" s="2"/>
      <c r="U547" s="2"/>
      <c r="V547" s="2"/>
    </row>
    <row r="548" spans="13:22" x14ac:dyDescent="0.15">
      <c r="M548" s="18"/>
      <c r="N548" s="2"/>
      <c r="O548" s="1"/>
      <c r="P548" s="2"/>
      <c r="Q548" s="1"/>
      <c r="R548" s="2"/>
      <c r="S548" s="1"/>
      <c r="T548" s="2"/>
      <c r="U548" s="2"/>
      <c r="V548" s="2"/>
    </row>
    <row r="549" spans="13:22" x14ac:dyDescent="0.15">
      <c r="M549" s="18"/>
      <c r="N549" s="2"/>
      <c r="O549" s="1"/>
      <c r="P549" s="2"/>
      <c r="Q549" s="1"/>
      <c r="R549" s="2"/>
      <c r="S549" s="1"/>
      <c r="T549" s="2"/>
      <c r="U549" s="2"/>
      <c r="V549" s="2"/>
    </row>
    <row r="550" spans="13:22" x14ac:dyDescent="0.15">
      <c r="M550" s="18"/>
      <c r="N550" s="2"/>
      <c r="O550" s="1"/>
      <c r="P550" s="2"/>
      <c r="Q550" s="1"/>
      <c r="R550" s="2"/>
      <c r="S550" s="1"/>
      <c r="T550" s="2"/>
      <c r="U550" s="2"/>
      <c r="V550" s="2"/>
    </row>
    <row r="551" spans="13:22" x14ac:dyDescent="0.15">
      <c r="M551" s="18"/>
      <c r="N551" s="2"/>
      <c r="O551" s="1"/>
      <c r="P551" s="2"/>
      <c r="Q551" s="1"/>
      <c r="R551" s="2"/>
      <c r="S551" s="1"/>
      <c r="T551" s="2"/>
      <c r="U551" s="2"/>
      <c r="V551" s="2"/>
    </row>
    <row r="552" spans="13:22" x14ac:dyDescent="0.15">
      <c r="M552" s="18"/>
      <c r="N552" s="2"/>
      <c r="O552" s="1"/>
      <c r="P552" s="2"/>
      <c r="Q552" s="1"/>
      <c r="R552" s="2"/>
      <c r="S552" s="1"/>
      <c r="T552" s="2"/>
      <c r="U552" s="2"/>
      <c r="V552" s="2"/>
    </row>
    <row r="553" spans="13:22" x14ac:dyDescent="0.15">
      <c r="M553" s="18"/>
      <c r="N553" s="2"/>
      <c r="O553" s="1"/>
      <c r="P553" s="2"/>
      <c r="Q553" s="1"/>
      <c r="R553" s="2"/>
      <c r="S553" s="1"/>
      <c r="T553" s="2"/>
      <c r="U553" s="2"/>
      <c r="V553" s="2"/>
    </row>
    <row r="554" spans="13:22" x14ac:dyDescent="0.15">
      <c r="M554" s="18"/>
      <c r="N554" s="2"/>
      <c r="O554" s="1"/>
      <c r="P554" s="2"/>
      <c r="Q554" s="1"/>
      <c r="R554" s="2"/>
      <c r="S554" s="1"/>
      <c r="T554" s="2"/>
      <c r="U554" s="2"/>
      <c r="V554" s="2"/>
    </row>
    <row r="555" spans="13:22" x14ac:dyDescent="0.15">
      <c r="M555" s="18"/>
      <c r="N555" s="2"/>
      <c r="O555" s="1"/>
      <c r="P555" s="2"/>
      <c r="Q555" s="1"/>
      <c r="R555" s="2"/>
      <c r="S555" s="1"/>
      <c r="T555" s="2"/>
      <c r="U555" s="2"/>
      <c r="V555" s="2"/>
    </row>
    <row r="556" spans="13:22" x14ac:dyDescent="0.15">
      <c r="M556" s="18"/>
      <c r="N556" s="2"/>
      <c r="O556" s="1"/>
      <c r="P556" s="2"/>
      <c r="Q556" s="1"/>
      <c r="R556" s="2"/>
      <c r="S556" s="1"/>
      <c r="T556" s="2"/>
      <c r="U556" s="2"/>
      <c r="V556" s="2"/>
    </row>
    <row r="557" spans="13:22" x14ac:dyDescent="0.15">
      <c r="M557" s="18"/>
      <c r="N557" s="2"/>
      <c r="O557" s="1"/>
      <c r="P557" s="2"/>
      <c r="Q557" s="1"/>
      <c r="R557" s="2"/>
      <c r="S557" s="1"/>
      <c r="T557" s="2"/>
      <c r="U557" s="2"/>
      <c r="V557" s="2"/>
    </row>
    <row r="558" spans="13:22" x14ac:dyDescent="0.15">
      <c r="M558" s="18"/>
      <c r="N558" s="2"/>
      <c r="O558" s="1"/>
      <c r="P558" s="2"/>
      <c r="Q558" s="1"/>
      <c r="R558" s="2"/>
      <c r="S558" s="1"/>
      <c r="T558" s="2"/>
      <c r="U558" s="2"/>
      <c r="V558" s="2"/>
    </row>
    <row r="559" spans="13:22" x14ac:dyDescent="0.15">
      <c r="M559" s="18"/>
      <c r="N559" s="2"/>
      <c r="O559" s="1"/>
      <c r="P559" s="2"/>
      <c r="Q559" s="1"/>
      <c r="R559" s="2"/>
      <c r="S559" s="1"/>
      <c r="T559" s="2"/>
      <c r="U559" s="2"/>
      <c r="V559" s="2"/>
    </row>
    <row r="560" spans="13:22" x14ac:dyDescent="0.15">
      <c r="M560" s="18"/>
      <c r="N560" s="2"/>
      <c r="O560" s="1"/>
      <c r="P560" s="2"/>
      <c r="Q560" s="1"/>
      <c r="R560" s="2"/>
      <c r="S560" s="1"/>
      <c r="T560" s="2"/>
      <c r="U560" s="2"/>
      <c r="V560" s="2"/>
    </row>
    <row r="561" spans="13:22" x14ac:dyDescent="0.15">
      <c r="M561" s="18"/>
      <c r="N561" s="2"/>
      <c r="O561" s="1"/>
      <c r="P561" s="2"/>
      <c r="Q561" s="1"/>
      <c r="R561" s="2"/>
      <c r="S561" s="1"/>
      <c r="T561" s="2"/>
      <c r="U561" s="2"/>
      <c r="V561" s="2"/>
    </row>
    <row r="562" spans="13:22" x14ac:dyDescent="0.15">
      <c r="M562" s="18"/>
      <c r="N562" s="2"/>
      <c r="O562" s="1"/>
      <c r="P562" s="2"/>
      <c r="Q562" s="1"/>
      <c r="R562" s="2"/>
      <c r="S562" s="1"/>
      <c r="T562" s="2"/>
      <c r="U562" s="2"/>
      <c r="V562" s="2"/>
    </row>
    <row r="563" spans="13:22" x14ac:dyDescent="0.15">
      <c r="M563" s="18"/>
      <c r="N563" s="2"/>
      <c r="O563" s="1"/>
      <c r="P563" s="2"/>
      <c r="Q563" s="1"/>
      <c r="R563" s="2"/>
      <c r="S563" s="1"/>
      <c r="T563" s="2"/>
      <c r="U563" s="2"/>
      <c r="V563" s="2"/>
    </row>
    <row r="564" spans="13:22" x14ac:dyDescent="0.15">
      <c r="M564" s="18"/>
      <c r="N564" s="2"/>
      <c r="O564" s="1"/>
      <c r="P564" s="2"/>
      <c r="Q564" s="1"/>
      <c r="R564" s="2"/>
      <c r="S564" s="1"/>
      <c r="T564" s="2"/>
      <c r="U564" s="2"/>
      <c r="V564" s="2"/>
    </row>
    <row r="565" spans="13:22" x14ac:dyDescent="0.15">
      <c r="M565" s="18"/>
      <c r="N565" s="2"/>
      <c r="O565" s="1"/>
      <c r="P565" s="2"/>
      <c r="Q565" s="1"/>
      <c r="R565" s="2"/>
      <c r="S565" s="1"/>
      <c r="T565" s="2"/>
      <c r="U565" s="2"/>
      <c r="V565" s="2"/>
    </row>
    <row r="566" spans="13:22" x14ac:dyDescent="0.15">
      <c r="M566" s="18"/>
      <c r="N566" s="2"/>
      <c r="O566" s="1"/>
      <c r="P566" s="2"/>
      <c r="Q566" s="1"/>
      <c r="R566" s="2"/>
      <c r="S566" s="1"/>
      <c r="T566" s="2"/>
      <c r="U566" s="2"/>
      <c r="V566" s="2"/>
    </row>
    <row r="567" spans="13:22" x14ac:dyDescent="0.15">
      <c r="M567" s="18"/>
      <c r="N567" s="2"/>
      <c r="O567" s="1"/>
      <c r="P567" s="2"/>
      <c r="Q567" s="1"/>
      <c r="R567" s="2"/>
      <c r="S567" s="1"/>
      <c r="T567" s="2"/>
      <c r="U567" s="2"/>
      <c r="V567" s="2"/>
    </row>
    <row r="568" spans="13:22" x14ac:dyDescent="0.15">
      <c r="M568" s="18"/>
      <c r="N568" s="2"/>
      <c r="O568" s="1"/>
      <c r="P568" s="2"/>
      <c r="Q568" s="1"/>
      <c r="R568" s="2"/>
      <c r="S568" s="1"/>
      <c r="T568" s="2"/>
      <c r="U568" s="2"/>
      <c r="V568" s="2"/>
    </row>
    <row r="569" spans="13:22" x14ac:dyDescent="0.15">
      <c r="M569" s="18"/>
      <c r="N569" s="2"/>
      <c r="O569" s="1"/>
      <c r="P569" s="2"/>
      <c r="Q569" s="1"/>
      <c r="R569" s="2"/>
      <c r="S569" s="1"/>
      <c r="T569" s="2"/>
      <c r="U569" s="2"/>
      <c r="V569" s="2"/>
    </row>
    <row r="570" spans="13:22" x14ac:dyDescent="0.15">
      <c r="M570" s="18"/>
      <c r="N570" s="2"/>
      <c r="O570" s="1"/>
      <c r="P570" s="2"/>
      <c r="Q570" s="1"/>
      <c r="R570" s="2"/>
      <c r="S570" s="1"/>
      <c r="T570" s="2"/>
      <c r="U570" s="2"/>
      <c r="V570" s="2"/>
    </row>
    <row r="571" spans="13:22" x14ac:dyDescent="0.15">
      <c r="M571" s="18"/>
      <c r="N571" s="2"/>
      <c r="O571" s="1"/>
      <c r="P571" s="2"/>
      <c r="Q571" s="1"/>
      <c r="R571" s="2"/>
      <c r="S571" s="1"/>
      <c r="T571" s="2"/>
      <c r="U571" s="2"/>
      <c r="V571" s="2"/>
    </row>
    <row r="572" spans="13:22" x14ac:dyDescent="0.15">
      <c r="M572" s="18"/>
      <c r="N572" s="2"/>
      <c r="O572" s="1"/>
      <c r="P572" s="2"/>
      <c r="Q572" s="1"/>
      <c r="R572" s="2"/>
      <c r="S572" s="1"/>
      <c r="T572" s="2"/>
      <c r="U572" s="2"/>
      <c r="V572" s="2"/>
    </row>
    <row r="573" spans="13:22" x14ac:dyDescent="0.15">
      <c r="M573" s="18"/>
      <c r="N573" s="2"/>
      <c r="O573" s="1"/>
      <c r="P573" s="2"/>
      <c r="Q573" s="1"/>
      <c r="R573" s="2"/>
      <c r="S573" s="1"/>
      <c r="T573" s="2"/>
      <c r="U573" s="2"/>
      <c r="V573" s="2"/>
    </row>
    <row r="574" spans="13:22" x14ac:dyDescent="0.15">
      <c r="M574" s="18"/>
      <c r="N574" s="2"/>
      <c r="O574" s="1"/>
      <c r="P574" s="2"/>
      <c r="Q574" s="1"/>
      <c r="R574" s="2"/>
      <c r="S574" s="1"/>
      <c r="T574" s="2"/>
      <c r="U574" s="2"/>
      <c r="V574" s="2"/>
    </row>
    <row r="575" spans="13:22" x14ac:dyDescent="0.15">
      <c r="M575" s="18"/>
      <c r="N575" s="2"/>
      <c r="O575" s="1"/>
      <c r="P575" s="2"/>
      <c r="Q575" s="1"/>
      <c r="R575" s="2"/>
      <c r="S575" s="1"/>
      <c r="T575" s="2"/>
      <c r="U575" s="2"/>
      <c r="V575" s="2"/>
    </row>
    <row r="576" spans="13:22" x14ac:dyDescent="0.15">
      <c r="M576" s="18"/>
      <c r="N576" s="2"/>
      <c r="O576" s="1"/>
      <c r="P576" s="2"/>
      <c r="Q576" s="1"/>
      <c r="R576" s="2"/>
      <c r="S576" s="1"/>
      <c r="T576" s="2"/>
      <c r="U576" s="2"/>
      <c r="V576" s="2"/>
    </row>
    <row r="577" spans="13:22" x14ac:dyDescent="0.15">
      <c r="M577" s="18"/>
      <c r="N577" s="2"/>
      <c r="O577" s="1"/>
      <c r="P577" s="2"/>
      <c r="Q577" s="1"/>
      <c r="R577" s="2"/>
      <c r="S577" s="1"/>
      <c r="T577" s="2"/>
      <c r="U577" s="2"/>
      <c r="V577" s="2"/>
    </row>
    <row r="578" spans="13:22" x14ac:dyDescent="0.15">
      <c r="M578" s="18"/>
      <c r="N578" s="2"/>
      <c r="O578" s="1"/>
      <c r="P578" s="2"/>
      <c r="Q578" s="1"/>
      <c r="R578" s="2"/>
      <c r="S578" s="1"/>
      <c r="T578" s="2"/>
      <c r="U578" s="2"/>
      <c r="V578" s="2"/>
    </row>
    <row r="579" spans="13:22" x14ac:dyDescent="0.15">
      <c r="M579" s="18"/>
      <c r="N579" s="2"/>
      <c r="O579" s="1"/>
      <c r="P579" s="2"/>
      <c r="Q579" s="1"/>
      <c r="R579" s="2"/>
      <c r="S579" s="1"/>
      <c r="T579" s="2"/>
      <c r="U579" s="2"/>
      <c r="V579" s="2"/>
    </row>
    <row r="580" spans="13:22" x14ac:dyDescent="0.15">
      <c r="M580" s="18"/>
      <c r="N580" s="2"/>
      <c r="O580" s="1"/>
      <c r="P580" s="2"/>
      <c r="Q580" s="1"/>
      <c r="R580" s="2"/>
      <c r="S580" s="1"/>
      <c r="T580" s="2"/>
      <c r="U580" s="2"/>
      <c r="V580" s="2"/>
    </row>
    <row r="581" spans="13:22" x14ac:dyDescent="0.15">
      <c r="M581" s="18"/>
      <c r="N581" s="2"/>
      <c r="O581" s="1"/>
      <c r="P581" s="2"/>
      <c r="Q581" s="1"/>
      <c r="R581" s="2"/>
      <c r="S581" s="1"/>
      <c r="T581" s="2"/>
      <c r="U581" s="2"/>
      <c r="V581" s="2"/>
    </row>
    <row r="582" spans="13:22" x14ac:dyDescent="0.15">
      <c r="M582" s="18"/>
      <c r="N582" s="2"/>
      <c r="O582" s="1"/>
      <c r="P582" s="2"/>
      <c r="Q582" s="1"/>
      <c r="R582" s="2"/>
      <c r="S582" s="1"/>
      <c r="T582" s="2"/>
      <c r="U582" s="2"/>
      <c r="V582" s="2"/>
    </row>
    <row r="583" spans="13:22" x14ac:dyDescent="0.15">
      <c r="M583" s="18"/>
      <c r="N583" s="2"/>
      <c r="O583" s="1"/>
      <c r="P583" s="2"/>
      <c r="Q583" s="1"/>
      <c r="R583" s="2"/>
      <c r="S583" s="1"/>
      <c r="T583" s="2"/>
      <c r="U583" s="2"/>
      <c r="V583" s="2"/>
    </row>
    <row r="584" spans="13:22" x14ac:dyDescent="0.15">
      <c r="M584" s="18"/>
      <c r="N584" s="2"/>
      <c r="O584" s="1"/>
      <c r="P584" s="2"/>
      <c r="Q584" s="1"/>
      <c r="R584" s="2"/>
      <c r="S584" s="1"/>
      <c r="T584" s="2"/>
      <c r="U584" s="2"/>
      <c r="V584" s="2"/>
    </row>
    <row r="585" spans="13:22" x14ac:dyDescent="0.15">
      <c r="M585" s="18"/>
      <c r="N585" s="2"/>
      <c r="O585" s="1"/>
      <c r="P585" s="2"/>
      <c r="Q585" s="1"/>
      <c r="R585" s="2"/>
      <c r="S585" s="1"/>
      <c r="T585" s="2"/>
      <c r="U585" s="2"/>
      <c r="V585" s="2"/>
    </row>
    <row r="586" spans="13:22" x14ac:dyDescent="0.15">
      <c r="M586" s="18"/>
      <c r="N586" s="2"/>
      <c r="O586" s="1"/>
      <c r="P586" s="2"/>
      <c r="Q586" s="1"/>
      <c r="R586" s="2"/>
      <c r="S586" s="1"/>
      <c r="T586" s="2"/>
      <c r="U586" s="2"/>
      <c r="V586" s="2"/>
    </row>
    <row r="587" spans="13:22" x14ac:dyDescent="0.15">
      <c r="M587" s="18"/>
      <c r="N587" s="2"/>
      <c r="O587" s="1"/>
      <c r="P587" s="2"/>
      <c r="Q587" s="1"/>
      <c r="R587" s="2"/>
      <c r="S587" s="1"/>
      <c r="T587" s="2"/>
      <c r="U587" s="2"/>
      <c r="V587" s="2"/>
    </row>
    <row r="588" spans="13:22" x14ac:dyDescent="0.15">
      <c r="M588" s="18"/>
      <c r="N588" s="2"/>
      <c r="O588" s="1"/>
      <c r="P588" s="2"/>
      <c r="Q588" s="1"/>
      <c r="R588" s="2"/>
      <c r="S588" s="1"/>
      <c r="T588" s="2"/>
      <c r="U588" s="2"/>
      <c r="V588" s="2"/>
    </row>
    <row r="589" spans="13:22" x14ac:dyDescent="0.15">
      <c r="M589" s="18"/>
      <c r="N589" s="2"/>
      <c r="O589" s="1"/>
      <c r="P589" s="2"/>
      <c r="Q589" s="1"/>
      <c r="R589" s="2"/>
      <c r="S589" s="1"/>
      <c r="T589" s="2"/>
      <c r="U589" s="2"/>
      <c r="V589" s="2"/>
    </row>
    <row r="590" spans="13:22" x14ac:dyDescent="0.15">
      <c r="M590" s="18"/>
      <c r="N590" s="2"/>
      <c r="O590" s="1"/>
      <c r="P590" s="2"/>
      <c r="Q590" s="1"/>
      <c r="R590" s="2"/>
      <c r="S590" s="1"/>
      <c r="T590" s="2"/>
      <c r="U590" s="2"/>
      <c r="V590" s="2"/>
    </row>
    <row r="591" spans="13:22" x14ac:dyDescent="0.15">
      <c r="M591" s="18"/>
      <c r="N591" s="2"/>
      <c r="O591" s="1"/>
      <c r="P591" s="2"/>
      <c r="Q591" s="1"/>
      <c r="R591" s="2"/>
      <c r="S591" s="1"/>
      <c r="T591" s="2"/>
      <c r="U591" s="2"/>
      <c r="V591" s="2"/>
    </row>
    <row r="592" spans="13:22" x14ac:dyDescent="0.15">
      <c r="M592" s="18"/>
      <c r="N592" s="2"/>
      <c r="O592" s="1"/>
      <c r="P592" s="2"/>
      <c r="Q592" s="1"/>
      <c r="R592" s="2"/>
      <c r="S592" s="1"/>
      <c r="T592" s="2"/>
      <c r="U592" s="2"/>
      <c r="V592" s="2"/>
    </row>
    <row r="593" spans="13:22" x14ac:dyDescent="0.15">
      <c r="M593" s="18"/>
      <c r="N593" s="2"/>
      <c r="O593" s="1"/>
      <c r="P593" s="2"/>
      <c r="Q593" s="1"/>
      <c r="R593" s="2"/>
      <c r="S593" s="1"/>
      <c r="T593" s="2"/>
      <c r="U593" s="2"/>
      <c r="V593" s="2"/>
    </row>
    <row r="594" spans="13:22" x14ac:dyDescent="0.15">
      <c r="M594" s="18"/>
      <c r="N594" s="2"/>
      <c r="O594" s="1"/>
      <c r="P594" s="2"/>
      <c r="Q594" s="1"/>
      <c r="R594" s="2"/>
      <c r="S594" s="1"/>
      <c r="T594" s="2"/>
      <c r="U594" s="2"/>
      <c r="V594" s="2"/>
    </row>
    <row r="595" spans="13:22" x14ac:dyDescent="0.15">
      <c r="M595" s="18"/>
      <c r="N595" s="2"/>
      <c r="O595" s="1"/>
      <c r="P595" s="2"/>
      <c r="Q595" s="1"/>
      <c r="R595" s="2"/>
      <c r="S595" s="1"/>
      <c r="T595" s="2"/>
      <c r="U595" s="2"/>
      <c r="V595" s="2"/>
    </row>
    <row r="596" spans="13:22" x14ac:dyDescent="0.15">
      <c r="M596" s="18"/>
      <c r="N596" s="2"/>
      <c r="O596" s="1"/>
      <c r="P596" s="2"/>
      <c r="Q596" s="1"/>
      <c r="R596" s="2"/>
      <c r="S596" s="1"/>
      <c r="T596" s="2"/>
      <c r="U596" s="2"/>
      <c r="V596" s="2"/>
    </row>
    <row r="597" spans="13:22" x14ac:dyDescent="0.15">
      <c r="M597" s="18"/>
      <c r="N597" s="2"/>
      <c r="O597" s="1"/>
      <c r="P597" s="2"/>
      <c r="Q597" s="1"/>
      <c r="R597" s="2"/>
      <c r="S597" s="1"/>
      <c r="T597" s="2"/>
      <c r="U597" s="2"/>
      <c r="V597" s="2"/>
    </row>
    <row r="598" spans="13:22" x14ac:dyDescent="0.15">
      <c r="M598" s="18"/>
      <c r="N598" s="2"/>
      <c r="O598" s="1"/>
      <c r="P598" s="2"/>
      <c r="Q598" s="1"/>
      <c r="R598" s="2"/>
      <c r="S598" s="1"/>
      <c r="T598" s="2"/>
      <c r="U598" s="2"/>
      <c r="V598" s="2"/>
    </row>
    <row r="599" spans="13:22" x14ac:dyDescent="0.15">
      <c r="M599" s="18"/>
      <c r="N599" s="2"/>
      <c r="O599" s="1"/>
      <c r="P599" s="2"/>
      <c r="Q599" s="1"/>
      <c r="R599" s="2"/>
      <c r="S599" s="1"/>
      <c r="T599" s="2"/>
      <c r="U599" s="2"/>
      <c r="V599" s="2"/>
    </row>
    <row r="600" spans="13:22" x14ac:dyDescent="0.15">
      <c r="M600" s="18"/>
      <c r="N600" s="2"/>
      <c r="O600" s="1"/>
      <c r="P600" s="2"/>
      <c r="Q600" s="1"/>
      <c r="R600" s="2"/>
      <c r="S600" s="1"/>
      <c r="T600" s="2"/>
      <c r="U600" s="2"/>
      <c r="V600" s="2"/>
    </row>
    <row r="601" spans="13:22" x14ac:dyDescent="0.15">
      <c r="M601" s="18"/>
      <c r="N601" s="2"/>
      <c r="O601" s="1"/>
      <c r="P601" s="2"/>
      <c r="Q601" s="1"/>
      <c r="R601" s="2"/>
      <c r="S601" s="1"/>
      <c r="T601" s="2"/>
      <c r="U601" s="2"/>
      <c r="V601" s="2"/>
    </row>
    <row r="602" spans="13:22" x14ac:dyDescent="0.15">
      <c r="M602" s="18"/>
      <c r="N602" s="2"/>
      <c r="O602" s="1"/>
      <c r="P602" s="2"/>
      <c r="Q602" s="1"/>
      <c r="R602" s="2"/>
      <c r="S602" s="1"/>
      <c r="T602" s="2"/>
      <c r="U602" s="2"/>
      <c r="V602" s="2"/>
    </row>
    <row r="603" spans="13:22" x14ac:dyDescent="0.15">
      <c r="M603" s="18"/>
      <c r="N603" s="2"/>
      <c r="O603" s="1"/>
      <c r="P603" s="2"/>
      <c r="Q603" s="1"/>
      <c r="R603" s="2"/>
      <c r="S603" s="1"/>
      <c r="T603" s="2"/>
      <c r="U603" s="2"/>
      <c r="V603" s="2"/>
    </row>
    <row r="604" spans="13:22" x14ac:dyDescent="0.15">
      <c r="M604" s="18"/>
      <c r="N604" s="2"/>
      <c r="O604" s="1"/>
      <c r="P604" s="2"/>
      <c r="Q604" s="1"/>
      <c r="R604" s="2"/>
      <c r="S604" s="1"/>
      <c r="T604" s="2"/>
      <c r="U604" s="2"/>
      <c r="V604" s="2"/>
    </row>
    <row r="605" spans="13:22" x14ac:dyDescent="0.15">
      <c r="M605" s="18"/>
      <c r="N605" s="2"/>
      <c r="O605" s="1"/>
      <c r="P605" s="2"/>
      <c r="Q605" s="1"/>
      <c r="R605" s="2"/>
      <c r="S605" s="1"/>
      <c r="T605" s="2"/>
      <c r="U605" s="2"/>
      <c r="V605" s="2"/>
    </row>
    <row r="606" spans="13:22" x14ac:dyDescent="0.15">
      <c r="M606" s="18"/>
      <c r="N606" s="2"/>
      <c r="O606" s="1"/>
      <c r="P606" s="2"/>
      <c r="Q606" s="1"/>
      <c r="R606" s="2"/>
      <c r="S606" s="1"/>
      <c r="T606" s="2"/>
      <c r="U606" s="2"/>
      <c r="V606" s="2"/>
    </row>
    <row r="607" spans="13:22" x14ac:dyDescent="0.15">
      <c r="M607" s="18"/>
      <c r="N607" s="2"/>
      <c r="O607" s="1"/>
      <c r="P607" s="2"/>
      <c r="Q607" s="1"/>
      <c r="R607" s="2"/>
      <c r="S607" s="1"/>
      <c r="T607" s="2"/>
      <c r="U607" s="2"/>
      <c r="V607" s="2"/>
    </row>
    <row r="608" spans="13:22" x14ac:dyDescent="0.15">
      <c r="M608" s="18"/>
      <c r="N608" s="2"/>
      <c r="O608" s="1"/>
      <c r="P608" s="2"/>
      <c r="Q608" s="1"/>
      <c r="R608" s="2"/>
      <c r="S608" s="1"/>
      <c r="T608" s="2"/>
      <c r="U608" s="2"/>
      <c r="V608" s="2"/>
    </row>
    <row r="609" spans="13:22" x14ac:dyDescent="0.15">
      <c r="M609" s="18"/>
      <c r="N609" s="2"/>
      <c r="O609" s="1"/>
      <c r="P609" s="2"/>
      <c r="Q609" s="1"/>
      <c r="R609" s="2"/>
      <c r="S609" s="1"/>
      <c r="T609" s="2"/>
      <c r="U609" s="2"/>
      <c r="V609" s="2"/>
    </row>
    <row r="610" spans="13:22" x14ac:dyDescent="0.15">
      <c r="M610" s="18"/>
      <c r="N610" s="2"/>
      <c r="O610" s="1"/>
      <c r="P610" s="2"/>
      <c r="Q610" s="1"/>
      <c r="R610" s="2"/>
      <c r="S610" s="1"/>
      <c r="T610" s="2"/>
      <c r="U610" s="2"/>
      <c r="V610" s="2"/>
    </row>
    <row r="611" spans="13:22" x14ac:dyDescent="0.15">
      <c r="M611" s="18"/>
      <c r="N611" s="2"/>
      <c r="O611" s="1"/>
      <c r="P611" s="2"/>
      <c r="Q611" s="1"/>
      <c r="R611" s="2"/>
      <c r="S611" s="1"/>
      <c r="T611" s="2"/>
      <c r="U611" s="2"/>
      <c r="V611" s="2"/>
    </row>
    <row r="612" spans="13:22" x14ac:dyDescent="0.15">
      <c r="M612" s="18"/>
      <c r="N612" s="2"/>
      <c r="O612" s="1"/>
      <c r="P612" s="2"/>
      <c r="Q612" s="1"/>
      <c r="R612" s="2"/>
      <c r="S612" s="1"/>
      <c r="T612" s="2"/>
      <c r="U612" s="2"/>
      <c r="V612" s="2"/>
    </row>
    <row r="613" spans="13:22" x14ac:dyDescent="0.15">
      <c r="M613" s="18"/>
      <c r="N613" s="2"/>
      <c r="O613" s="1"/>
      <c r="P613" s="2"/>
      <c r="Q613" s="1"/>
      <c r="R613" s="2"/>
      <c r="S613" s="1"/>
      <c r="T613" s="2"/>
      <c r="U613" s="2"/>
      <c r="V613" s="2"/>
    </row>
    <row r="614" spans="13:22" x14ac:dyDescent="0.15">
      <c r="M614" s="18"/>
      <c r="N614" s="2"/>
      <c r="O614" s="1"/>
      <c r="P614" s="2"/>
      <c r="Q614" s="1"/>
      <c r="R614" s="2"/>
      <c r="S614" s="1"/>
      <c r="T614" s="2"/>
      <c r="U614" s="2"/>
      <c r="V614" s="2"/>
    </row>
    <row r="615" spans="13:22" x14ac:dyDescent="0.15">
      <c r="M615" s="18"/>
      <c r="N615" s="2"/>
      <c r="O615" s="1"/>
      <c r="P615" s="2"/>
      <c r="Q615" s="1"/>
      <c r="R615" s="2"/>
      <c r="S615" s="1"/>
      <c r="T615" s="2"/>
      <c r="U615" s="2"/>
      <c r="V615" s="2"/>
    </row>
    <row r="616" spans="13:22" x14ac:dyDescent="0.15">
      <c r="M616" s="18"/>
      <c r="N616" s="2"/>
      <c r="O616" s="1"/>
      <c r="P616" s="2"/>
      <c r="Q616" s="1"/>
      <c r="R616" s="2"/>
      <c r="S616" s="1"/>
      <c r="T616" s="2"/>
      <c r="U616" s="2"/>
      <c r="V616" s="2"/>
    </row>
    <row r="617" spans="13:22" x14ac:dyDescent="0.15">
      <c r="M617" s="18"/>
      <c r="N617" s="2"/>
      <c r="O617" s="1"/>
      <c r="P617" s="2"/>
      <c r="Q617" s="1"/>
      <c r="R617" s="2"/>
      <c r="S617" s="1"/>
      <c r="T617" s="2"/>
      <c r="U617" s="2"/>
      <c r="V617" s="2"/>
    </row>
    <row r="618" spans="13:22" x14ac:dyDescent="0.15">
      <c r="M618" s="18"/>
      <c r="N618" s="2"/>
      <c r="O618" s="1"/>
      <c r="P618" s="2"/>
      <c r="Q618" s="1"/>
      <c r="R618" s="2"/>
      <c r="S618" s="1"/>
      <c r="T618" s="2"/>
      <c r="U618" s="2"/>
      <c r="V618" s="2"/>
    </row>
    <row r="619" spans="13:22" x14ac:dyDescent="0.15">
      <c r="M619" s="18"/>
      <c r="N619" s="2"/>
      <c r="O619" s="1"/>
      <c r="P619" s="2"/>
      <c r="Q619" s="1"/>
      <c r="R619" s="2"/>
      <c r="S619" s="1"/>
      <c r="T619" s="2"/>
      <c r="U619" s="2"/>
      <c r="V619" s="2"/>
    </row>
    <row r="620" spans="13:22" x14ac:dyDescent="0.15">
      <c r="M620" s="18"/>
      <c r="N620" s="2"/>
      <c r="O620" s="1"/>
      <c r="P620" s="2"/>
      <c r="Q620" s="1"/>
      <c r="R620" s="2"/>
      <c r="S620" s="1"/>
      <c r="T620" s="2"/>
      <c r="U620" s="2"/>
      <c r="V620" s="2"/>
    </row>
    <row r="621" spans="13:22" x14ac:dyDescent="0.15">
      <c r="M621" s="18"/>
      <c r="N621" s="2"/>
      <c r="O621" s="1"/>
      <c r="P621" s="2"/>
      <c r="Q621" s="1"/>
      <c r="R621" s="2"/>
      <c r="S621" s="1"/>
      <c r="T621" s="2"/>
      <c r="U621" s="2"/>
      <c r="V621" s="2"/>
    </row>
    <row r="622" spans="13:22" x14ac:dyDescent="0.15">
      <c r="M622" s="18"/>
      <c r="N622" s="2"/>
      <c r="O622" s="1"/>
      <c r="P622" s="2"/>
      <c r="Q622" s="1"/>
      <c r="R622" s="2"/>
      <c r="S622" s="1"/>
      <c r="T622" s="2"/>
      <c r="U622" s="2"/>
      <c r="V622" s="2"/>
    </row>
    <row r="623" spans="13:22" x14ac:dyDescent="0.15">
      <c r="M623" s="18"/>
      <c r="N623" s="2"/>
      <c r="O623" s="1"/>
      <c r="P623" s="2"/>
      <c r="Q623" s="1"/>
      <c r="R623" s="2"/>
      <c r="S623" s="1"/>
      <c r="T623" s="2"/>
      <c r="U623" s="2"/>
      <c r="V623" s="2"/>
    </row>
    <row r="624" spans="13:22" x14ac:dyDescent="0.15">
      <c r="M624" s="18"/>
      <c r="N624" s="2"/>
      <c r="O624" s="1"/>
      <c r="P624" s="2"/>
      <c r="Q624" s="1"/>
      <c r="R624" s="2"/>
      <c r="S624" s="1"/>
      <c r="T624" s="2"/>
      <c r="U624" s="2"/>
      <c r="V624" s="2"/>
    </row>
    <row r="625" spans="13:22" x14ac:dyDescent="0.15">
      <c r="M625" s="18"/>
      <c r="N625" s="2"/>
      <c r="O625" s="1"/>
      <c r="P625" s="2"/>
      <c r="Q625" s="1"/>
      <c r="R625" s="2"/>
      <c r="S625" s="1"/>
      <c r="T625" s="2"/>
      <c r="U625" s="2"/>
      <c r="V625" s="2"/>
    </row>
    <row r="626" spans="13:22" x14ac:dyDescent="0.15">
      <c r="M626" s="18"/>
      <c r="N626" s="2"/>
      <c r="O626" s="1"/>
      <c r="P626" s="2"/>
      <c r="Q626" s="1"/>
      <c r="R626" s="2"/>
      <c r="S626" s="1"/>
      <c r="T626" s="2"/>
      <c r="U626" s="2"/>
      <c r="V626" s="2"/>
    </row>
    <row r="627" spans="13:22" x14ac:dyDescent="0.15">
      <c r="M627" s="18"/>
      <c r="N627" s="2"/>
      <c r="O627" s="1"/>
      <c r="P627" s="2"/>
      <c r="Q627" s="1"/>
      <c r="R627" s="2"/>
      <c r="S627" s="1"/>
      <c r="T627" s="2"/>
      <c r="U627" s="2"/>
      <c r="V627" s="2"/>
    </row>
    <row r="628" spans="13:22" x14ac:dyDescent="0.15">
      <c r="M628" s="18"/>
      <c r="N628" s="2"/>
      <c r="O628" s="1"/>
      <c r="P628" s="2"/>
      <c r="Q628" s="1"/>
      <c r="R628" s="2"/>
      <c r="S628" s="1"/>
      <c r="T628" s="2"/>
      <c r="U628" s="2"/>
      <c r="V628" s="2"/>
    </row>
    <row r="629" spans="13:22" x14ac:dyDescent="0.15">
      <c r="M629" s="18"/>
      <c r="N629" s="2"/>
      <c r="O629" s="1"/>
      <c r="P629" s="2"/>
      <c r="Q629" s="1"/>
      <c r="R629" s="2"/>
      <c r="S629" s="1"/>
      <c r="T629" s="2"/>
      <c r="U629" s="2"/>
      <c r="V629" s="2"/>
    </row>
    <row r="630" spans="13:22" x14ac:dyDescent="0.15">
      <c r="M630" s="18"/>
      <c r="N630" s="2"/>
      <c r="O630" s="1"/>
      <c r="P630" s="2"/>
      <c r="Q630" s="1"/>
      <c r="R630" s="2"/>
      <c r="S630" s="1"/>
      <c r="T630" s="2"/>
      <c r="U630" s="2"/>
      <c r="V630" s="2"/>
    </row>
    <row r="631" spans="13:22" x14ac:dyDescent="0.15">
      <c r="M631" s="18"/>
      <c r="N631" s="2"/>
      <c r="O631" s="1"/>
      <c r="P631" s="2"/>
      <c r="Q631" s="1"/>
      <c r="R631" s="2"/>
      <c r="S631" s="1"/>
      <c r="T631" s="2"/>
      <c r="U631" s="2"/>
      <c r="V631" s="2"/>
    </row>
    <row r="632" spans="13:22" x14ac:dyDescent="0.15">
      <c r="M632" s="18"/>
      <c r="N632" s="2"/>
      <c r="O632" s="1"/>
      <c r="P632" s="2"/>
      <c r="Q632" s="1"/>
      <c r="R632" s="2"/>
      <c r="S632" s="1"/>
      <c r="T632" s="2"/>
      <c r="U632" s="2"/>
      <c r="V632" s="2"/>
    </row>
    <row r="633" spans="13:22" x14ac:dyDescent="0.15">
      <c r="M633" s="18"/>
      <c r="N633" s="2"/>
      <c r="O633" s="1"/>
      <c r="P633" s="2"/>
      <c r="Q633" s="1"/>
      <c r="R633" s="2"/>
      <c r="S633" s="1"/>
      <c r="T633" s="2"/>
      <c r="U633" s="2"/>
      <c r="V633" s="2"/>
    </row>
    <row r="634" spans="13:22" x14ac:dyDescent="0.15">
      <c r="M634" s="18"/>
      <c r="N634" s="2"/>
      <c r="O634" s="1"/>
      <c r="P634" s="2"/>
      <c r="Q634" s="1"/>
      <c r="R634" s="2"/>
      <c r="S634" s="1"/>
      <c r="T634" s="2"/>
      <c r="U634" s="2"/>
      <c r="V634" s="2"/>
    </row>
    <row r="635" spans="13:22" x14ac:dyDescent="0.15">
      <c r="M635" s="18"/>
      <c r="N635" s="2"/>
      <c r="O635" s="1"/>
      <c r="P635" s="2"/>
      <c r="Q635" s="1"/>
      <c r="R635" s="2"/>
      <c r="S635" s="1"/>
      <c r="T635" s="2"/>
      <c r="U635" s="2"/>
      <c r="V635" s="2"/>
    </row>
    <row r="636" spans="13:22" x14ac:dyDescent="0.15">
      <c r="M636" s="18"/>
      <c r="N636" s="2"/>
      <c r="O636" s="1"/>
      <c r="P636" s="2"/>
      <c r="Q636" s="1"/>
      <c r="R636" s="2"/>
      <c r="S636" s="1"/>
      <c r="T636" s="2"/>
      <c r="U636" s="2"/>
      <c r="V636" s="2"/>
    </row>
    <row r="637" spans="13:22" x14ac:dyDescent="0.15">
      <c r="M637" s="18"/>
      <c r="N637" s="2"/>
      <c r="O637" s="1"/>
      <c r="P637" s="2"/>
      <c r="Q637" s="1"/>
      <c r="R637" s="2"/>
      <c r="S637" s="1"/>
      <c r="T637" s="2"/>
      <c r="U637" s="2"/>
      <c r="V637" s="2"/>
    </row>
    <row r="638" spans="13:22" x14ac:dyDescent="0.15">
      <c r="M638" s="18"/>
      <c r="N638" s="2"/>
      <c r="O638" s="1"/>
      <c r="P638" s="2"/>
      <c r="Q638" s="1"/>
      <c r="R638" s="2"/>
      <c r="S638" s="1"/>
      <c r="T638" s="2"/>
      <c r="U638" s="2"/>
      <c r="V638" s="2"/>
    </row>
    <row r="639" spans="13:22" x14ac:dyDescent="0.15">
      <c r="M639" s="18"/>
      <c r="N639" s="2"/>
      <c r="O639" s="1"/>
      <c r="P639" s="2"/>
      <c r="Q639" s="1"/>
      <c r="R639" s="2"/>
      <c r="S639" s="1"/>
      <c r="T639" s="2"/>
      <c r="U639" s="2"/>
      <c r="V639" s="2"/>
    </row>
    <row r="640" spans="13:22" x14ac:dyDescent="0.15">
      <c r="M640" s="18"/>
      <c r="N640" s="2"/>
      <c r="O640" s="1"/>
      <c r="P640" s="2"/>
      <c r="Q640" s="1"/>
      <c r="R640" s="2"/>
      <c r="S640" s="1"/>
      <c r="T640" s="2"/>
      <c r="U640" s="2"/>
      <c r="V640" s="2"/>
    </row>
    <row r="641" spans="13:22" x14ac:dyDescent="0.15">
      <c r="M641" s="18"/>
      <c r="N641" s="2"/>
      <c r="O641" s="1"/>
      <c r="P641" s="2"/>
      <c r="Q641" s="1"/>
      <c r="R641" s="2"/>
      <c r="S641" s="1"/>
      <c r="T641" s="2"/>
      <c r="U641" s="2"/>
      <c r="V641" s="2"/>
    </row>
    <row r="642" spans="13:22" x14ac:dyDescent="0.15">
      <c r="M642" s="18"/>
      <c r="N642" s="2"/>
      <c r="O642" s="1"/>
      <c r="P642" s="2"/>
      <c r="Q642" s="1"/>
      <c r="R642" s="2"/>
      <c r="S642" s="1"/>
      <c r="T642" s="2"/>
      <c r="U642" s="2"/>
      <c r="V642" s="2"/>
    </row>
    <row r="643" spans="13:22" x14ac:dyDescent="0.15">
      <c r="M643" s="18"/>
      <c r="N643" s="2"/>
      <c r="O643" s="1"/>
      <c r="P643" s="2"/>
      <c r="Q643" s="1"/>
      <c r="R643" s="2"/>
      <c r="S643" s="1"/>
      <c r="T643" s="2"/>
      <c r="U643" s="2"/>
      <c r="V643" s="2"/>
    </row>
    <row r="644" spans="13:22" x14ac:dyDescent="0.15">
      <c r="M644" s="18"/>
      <c r="N644" s="2"/>
      <c r="O644" s="1"/>
      <c r="P644" s="2"/>
      <c r="Q644" s="1"/>
      <c r="R644" s="2"/>
      <c r="S644" s="1"/>
      <c r="T644" s="2"/>
      <c r="U644" s="2"/>
      <c r="V644" s="2"/>
    </row>
    <row r="645" spans="13:22" x14ac:dyDescent="0.15">
      <c r="M645" s="18"/>
      <c r="N645" s="2"/>
      <c r="O645" s="1"/>
      <c r="P645" s="2"/>
      <c r="Q645" s="1"/>
      <c r="R645" s="2"/>
      <c r="S645" s="1"/>
      <c r="T645" s="2"/>
      <c r="U645" s="2"/>
      <c r="V645" s="2"/>
    </row>
    <row r="646" spans="13:22" x14ac:dyDescent="0.15">
      <c r="M646" s="18"/>
      <c r="N646" s="2"/>
      <c r="O646" s="1"/>
      <c r="P646" s="2"/>
      <c r="Q646" s="1"/>
      <c r="R646" s="2"/>
      <c r="S646" s="1"/>
      <c r="T646" s="2"/>
      <c r="U646" s="2"/>
      <c r="V646" s="2"/>
    </row>
    <row r="647" spans="13:22" x14ac:dyDescent="0.15">
      <c r="M647" s="18"/>
      <c r="N647" s="2"/>
      <c r="O647" s="1"/>
      <c r="P647" s="2"/>
      <c r="Q647" s="1"/>
      <c r="R647" s="2"/>
      <c r="S647" s="1"/>
      <c r="T647" s="2"/>
      <c r="U647" s="2"/>
      <c r="V647" s="2"/>
    </row>
    <row r="648" spans="13:22" x14ac:dyDescent="0.15">
      <c r="M648" s="18"/>
      <c r="N648" s="2"/>
      <c r="O648" s="1"/>
      <c r="P648" s="2"/>
      <c r="Q648" s="1"/>
      <c r="R648" s="2"/>
      <c r="S648" s="1"/>
      <c r="T648" s="2"/>
      <c r="U648" s="2"/>
      <c r="V648" s="2"/>
    </row>
    <row r="649" spans="13:22" x14ac:dyDescent="0.15">
      <c r="M649" s="18"/>
      <c r="N649" s="2"/>
      <c r="O649" s="1"/>
      <c r="P649" s="2"/>
      <c r="Q649" s="1"/>
      <c r="R649" s="2"/>
      <c r="S649" s="1"/>
      <c r="T649" s="2"/>
      <c r="U649" s="2"/>
      <c r="V649" s="2"/>
    </row>
    <row r="650" spans="13:22" x14ac:dyDescent="0.15">
      <c r="M650" s="18"/>
      <c r="N650" s="2"/>
      <c r="O650" s="1"/>
      <c r="P650" s="2"/>
      <c r="Q650" s="1"/>
      <c r="R650" s="2"/>
      <c r="S650" s="1"/>
      <c r="T650" s="2"/>
      <c r="U650" s="2"/>
      <c r="V650" s="2"/>
    </row>
    <row r="651" spans="13:22" x14ac:dyDescent="0.15">
      <c r="M651" s="18"/>
      <c r="N651" s="2"/>
      <c r="O651" s="1"/>
      <c r="P651" s="2"/>
      <c r="Q651" s="1"/>
      <c r="R651" s="2"/>
      <c r="S651" s="1"/>
      <c r="T651" s="2"/>
      <c r="U651" s="2"/>
      <c r="V651" s="2"/>
    </row>
    <row r="652" spans="13:22" x14ac:dyDescent="0.15">
      <c r="M652" s="18"/>
      <c r="N652" s="2"/>
      <c r="O652" s="1"/>
      <c r="P652" s="2"/>
      <c r="Q652" s="1"/>
      <c r="R652" s="2"/>
      <c r="S652" s="1"/>
      <c r="T652" s="2"/>
      <c r="U652" s="2"/>
      <c r="V652" s="2"/>
    </row>
    <row r="653" spans="13:22" x14ac:dyDescent="0.15">
      <c r="M653" s="18"/>
      <c r="N653" s="2"/>
      <c r="O653" s="1"/>
      <c r="P653" s="2"/>
      <c r="Q653" s="1"/>
      <c r="R653" s="2"/>
      <c r="S653" s="1"/>
      <c r="T653" s="2"/>
      <c r="U653" s="2"/>
      <c r="V653" s="2"/>
    </row>
    <row r="654" spans="13:22" x14ac:dyDescent="0.15">
      <c r="M654" s="18"/>
      <c r="N654" s="2"/>
      <c r="O654" s="1"/>
      <c r="P654" s="2"/>
      <c r="Q654" s="1"/>
      <c r="R654" s="2"/>
      <c r="S654" s="1"/>
      <c r="T654" s="2"/>
      <c r="U654" s="2"/>
      <c r="V654" s="2"/>
    </row>
    <row r="655" spans="13:22" x14ac:dyDescent="0.15">
      <c r="M655" s="18"/>
      <c r="N655" s="2"/>
      <c r="O655" s="1"/>
      <c r="P655" s="2"/>
      <c r="Q655" s="1"/>
      <c r="R655" s="2"/>
      <c r="S655" s="1"/>
      <c r="T655" s="2"/>
      <c r="U655" s="2"/>
      <c r="V655" s="2"/>
    </row>
    <row r="656" spans="13:22" x14ac:dyDescent="0.15">
      <c r="M656" s="18"/>
      <c r="N656" s="2"/>
      <c r="O656" s="1"/>
      <c r="P656" s="2"/>
      <c r="Q656" s="1"/>
      <c r="R656" s="2"/>
      <c r="S656" s="1"/>
      <c r="T656" s="2"/>
      <c r="U656" s="2"/>
      <c r="V656" s="2"/>
    </row>
    <row r="657" spans="13:22" x14ac:dyDescent="0.15">
      <c r="M657" s="18"/>
      <c r="N657" s="2"/>
      <c r="O657" s="1"/>
      <c r="P657" s="2"/>
      <c r="Q657" s="1"/>
      <c r="R657" s="2"/>
      <c r="S657" s="1"/>
      <c r="T657" s="2"/>
      <c r="U657" s="2"/>
      <c r="V657" s="2"/>
    </row>
    <row r="658" spans="13:22" x14ac:dyDescent="0.15">
      <c r="M658" s="18"/>
      <c r="N658" s="2"/>
      <c r="O658" s="1"/>
      <c r="P658" s="2"/>
      <c r="Q658" s="1"/>
      <c r="R658" s="2"/>
      <c r="S658" s="1"/>
      <c r="T658" s="2"/>
      <c r="U658" s="2"/>
      <c r="V658" s="2"/>
    </row>
    <row r="659" spans="13:22" x14ac:dyDescent="0.15">
      <c r="M659" s="18"/>
      <c r="N659" s="2"/>
      <c r="O659" s="1"/>
      <c r="P659" s="2"/>
      <c r="Q659" s="1"/>
      <c r="R659" s="2"/>
      <c r="S659" s="1"/>
      <c r="T659" s="2"/>
      <c r="U659" s="2"/>
      <c r="V659" s="2"/>
    </row>
    <row r="660" spans="13:22" x14ac:dyDescent="0.15">
      <c r="M660" s="18"/>
      <c r="N660" s="2"/>
      <c r="O660" s="1"/>
      <c r="P660" s="2"/>
      <c r="Q660" s="1"/>
      <c r="R660" s="2"/>
      <c r="S660" s="1"/>
      <c r="T660" s="2"/>
      <c r="U660" s="2"/>
      <c r="V660" s="2"/>
    </row>
    <row r="661" spans="13:22" x14ac:dyDescent="0.15">
      <c r="M661" s="18"/>
      <c r="N661" s="2"/>
      <c r="O661" s="1"/>
      <c r="P661" s="2"/>
      <c r="Q661" s="1"/>
      <c r="R661" s="2"/>
      <c r="S661" s="1"/>
      <c r="T661" s="2"/>
      <c r="U661" s="2"/>
      <c r="V661" s="2"/>
    </row>
    <row r="662" spans="13:22" x14ac:dyDescent="0.15">
      <c r="M662" s="18"/>
      <c r="N662" s="2"/>
      <c r="O662" s="1"/>
      <c r="P662" s="2"/>
      <c r="Q662" s="1"/>
      <c r="R662" s="2"/>
      <c r="S662" s="1"/>
      <c r="T662" s="2"/>
      <c r="U662" s="2"/>
      <c r="V662" s="2"/>
    </row>
    <row r="663" spans="13:22" x14ac:dyDescent="0.15">
      <c r="M663" s="18"/>
      <c r="N663" s="2"/>
      <c r="O663" s="1"/>
      <c r="P663" s="2"/>
      <c r="Q663" s="1"/>
      <c r="R663" s="2"/>
      <c r="S663" s="1"/>
      <c r="T663" s="2"/>
      <c r="U663" s="2"/>
      <c r="V663" s="2"/>
    </row>
    <row r="664" spans="13:22" x14ac:dyDescent="0.15">
      <c r="M664" s="18"/>
      <c r="N664" s="2"/>
      <c r="O664" s="1"/>
      <c r="P664" s="2"/>
      <c r="Q664" s="1"/>
      <c r="R664" s="2"/>
      <c r="S664" s="1"/>
      <c r="T664" s="2"/>
      <c r="U664" s="2"/>
      <c r="V664" s="2"/>
    </row>
    <row r="665" spans="13:22" x14ac:dyDescent="0.15">
      <c r="M665" s="18"/>
      <c r="N665" s="2"/>
      <c r="O665" s="1"/>
      <c r="P665" s="2"/>
      <c r="Q665" s="1"/>
      <c r="R665" s="2"/>
      <c r="S665" s="1"/>
      <c r="T665" s="2"/>
      <c r="U665" s="2"/>
      <c r="V665" s="2"/>
    </row>
    <row r="666" spans="13:22" x14ac:dyDescent="0.15">
      <c r="M666" s="18"/>
      <c r="N666" s="2"/>
      <c r="O666" s="1"/>
      <c r="P666" s="2"/>
      <c r="Q666" s="1"/>
      <c r="R666" s="2"/>
      <c r="S666" s="1"/>
      <c r="T666" s="2"/>
      <c r="U666" s="2"/>
      <c r="V666" s="2"/>
    </row>
    <row r="667" spans="13:22" x14ac:dyDescent="0.15">
      <c r="M667" s="18"/>
      <c r="N667" s="2"/>
      <c r="O667" s="1"/>
      <c r="P667" s="2"/>
      <c r="Q667" s="1"/>
      <c r="R667" s="2"/>
      <c r="S667" s="1"/>
      <c r="T667" s="2"/>
      <c r="U667" s="2"/>
      <c r="V667" s="2"/>
    </row>
    <row r="668" spans="13:22" x14ac:dyDescent="0.15">
      <c r="M668" s="18"/>
      <c r="N668" s="2"/>
      <c r="O668" s="1"/>
      <c r="P668" s="2"/>
      <c r="Q668" s="1"/>
      <c r="R668" s="2"/>
      <c r="S668" s="1"/>
      <c r="T668" s="2"/>
      <c r="U668" s="2"/>
      <c r="V668" s="2"/>
    </row>
    <row r="669" spans="13:22" x14ac:dyDescent="0.15">
      <c r="M669" s="18"/>
      <c r="N669" s="2"/>
      <c r="O669" s="1"/>
      <c r="P669" s="2"/>
      <c r="Q669" s="1"/>
      <c r="R669" s="2"/>
      <c r="S669" s="1"/>
      <c r="T669" s="2"/>
      <c r="U669" s="2"/>
      <c r="V669" s="2"/>
    </row>
    <row r="670" spans="13:22" x14ac:dyDescent="0.15">
      <c r="M670" s="18"/>
      <c r="N670" s="2"/>
      <c r="O670" s="1"/>
      <c r="P670" s="2"/>
      <c r="Q670" s="1"/>
      <c r="R670" s="2"/>
      <c r="S670" s="1"/>
      <c r="T670" s="2"/>
      <c r="U670" s="2"/>
      <c r="V670" s="2"/>
    </row>
    <row r="671" spans="13:22" x14ac:dyDescent="0.15">
      <c r="M671" s="18"/>
      <c r="N671" s="2"/>
      <c r="O671" s="1"/>
      <c r="P671" s="2"/>
      <c r="Q671" s="1"/>
      <c r="R671" s="2"/>
      <c r="S671" s="1"/>
      <c r="T671" s="2"/>
      <c r="U671" s="2"/>
      <c r="V671" s="2"/>
    </row>
    <row r="672" spans="13:22" x14ac:dyDescent="0.15">
      <c r="M672" s="18"/>
      <c r="N672" s="2"/>
      <c r="O672" s="1"/>
      <c r="P672" s="2"/>
      <c r="Q672" s="1"/>
      <c r="R672" s="2"/>
      <c r="S672" s="1"/>
      <c r="T672" s="2"/>
      <c r="U672" s="2"/>
      <c r="V672" s="2"/>
    </row>
    <row r="673" spans="13:22" x14ac:dyDescent="0.15">
      <c r="M673" s="18"/>
      <c r="N673" s="2"/>
      <c r="O673" s="1"/>
      <c r="P673" s="2"/>
      <c r="Q673" s="1"/>
      <c r="R673" s="2"/>
      <c r="S673" s="1"/>
      <c r="T673" s="2"/>
      <c r="U673" s="2"/>
      <c r="V673" s="2"/>
    </row>
    <row r="674" spans="13:22" x14ac:dyDescent="0.15">
      <c r="M674" s="18"/>
      <c r="N674" s="2"/>
      <c r="O674" s="1"/>
      <c r="P674" s="2"/>
      <c r="Q674" s="1"/>
      <c r="R674" s="2"/>
      <c r="S674" s="1"/>
      <c r="T674" s="2"/>
      <c r="U674" s="2"/>
      <c r="V674" s="2"/>
    </row>
    <row r="675" spans="13:22" x14ac:dyDescent="0.15">
      <c r="M675" s="18"/>
      <c r="N675" s="2"/>
      <c r="O675" s="1"/>
      <c r="P675" s="2"/>
      <c r="Q675" s="1"/>
      <c r="R675" s="2"/>
      <c r="S675" s="1"/>
      <c r="T675" s="2"/>
      <c r="U675" s="2"/>
      <c r="V675" s="2"/>
    </row>
    <row r="676" spans="13:22" x14ac:dyDescent="0.15">
      <c r="M676" s="18"/>
      <c r="N676" s="2"/>
      <c r="O676" s="1"/>
      <c r="P676" s="2"/>
      <c r="Q676" s="1"/>
      <c r="R676" s="2"/>
      <c r="S676" s="1"/>
      <c r="T676" s="2"/>
      <c r="U676" s="2"/>
      <c r="V676" s="2"/>
    </row>
    <row r="677" spans="13:22" x14ac:dyDescent="0.15">
      <c r="M677" s="18"/>
      <c r="N677" s="2"/>
      <c r="O677" s="1"/>
      <c r="P677" s="2"/>
      <c r="Q677" s="1"/>
      <c r="R677" s="2"/>
      <c r="S677" s="1"/>
      <c r="T677" s="2"/>
      <c r="U677" s="2"/>
      <c r="V677" s="2"/>
    </row>
    <row r="678" spans="13:22" x14ac:dyDescent="0.15">
      <c r="M678" s="18"/>
      <c r="N678" s="2"/>
      <c r="O678" s="1"/>
      <c r="P678" s="2"/>
      <c r="Q678" s="1"/>
      <c r="R678" s="2"/>
      <c r="S678" s="1"/>
      <c r="T678" s="2"/>
      <c r="U678" s="2"/>
      <c r="V678" s="2"/>
    </row>
    <row r="679" spans="13:22" x14ac:dyDescent="0.15">
      <c r="M679" s="18"/>
      <c r="N679" s="2"/>
      <c r="O679" s="1"/>
      <c r="P679" s="2"/>
      <c r="Q679" s="1"/>
      <c r="R679" s="2"/>
      <c r="S679" s="1"/>
      <c r="T679" s="2"/>
      <c r="U679" s="2"/>
      <c r="V679" s="2"/>
    </row>
    <row r="680" spans="13:22" x14ac:dyDescent="0.15">
      <c r="M680" s="18"/>
      <c r="N680" s="2"/>
      <c r="O680" s="1"/>
      <c r="P680" s="2"/>
      <c r="Q680" s="1"/>
      <c r="R680" s="2"/>
      <c r="S680" s="1"/>
      <c r="T680" s="2"/>
      <c r="U680" s="2"/>
      <c r="V680" s="2"/>
    </row>
    <row r="681" spans="13:22" x14ac:dyDescent="0.15">
      <c r="M681" s="18"/>
      <c r="N681" s="2"/>
      <c r="O681" s="1"/>
      <c r="P681" s="2"/>
      <c r="Q681" s="1"/>
      <c r="R681" s="2"/>
      <c r="S681" s="1"/>
      <c r="T681" s="2"/>
      <c r="U681" s="2"/>
      <c r="V681" s="2"/>
    </row>
    <row r="682" spans="13:22" x14ac:dyDescent="0.15">
      <c r="M682" s="18"/>
      <c r="N682" s="2"/>
      <c r="O682" s="1"/>
      <c r="P682" s="2"/>
      <c r="Q682" s="1"/>
      <c r="R682" s="2"/>
      <c r="S682" s="1"/>
      <c r="T682" s="2"/>
      <c r="U682" s="2"/>
      <c r="V682" s="2"/>
    </row>
    <row r="683" spans="13:22" x14ac:dyDescent="0.15">
      <c r="M683" s="18"/>
      <c r="N683" s="2"/>
      <c r="O683" s="1"/>
      <c r="P683" s="2"/>
      <c r="Q683" s="1"/>
      <c r="R683" s="2"/>
      <c r="S683" s="1"/>
      <c r="T683" s="2"/>
      <c r="U683" s="2"/>
      <c r="V683" s="2"/>
    </row>
    <row r="684" spans="13:22" x14ac:dyDescent="0.15">
      <c r="M684" s="18"/>
      <c r="N684" s="2"/>
      <c r="O684" s="1"/>
      <c r="P684" s="2"/>
      <c r="Q684" s="1"/>
      <c r="R684" s="2"/>
      <c r="S684" s="1"/>
      <c r="T684" s="2"/>
      <c r="U684" s="2"/>
      <c r="V684" s="2"/>
    </row>
    <row r="685" spans="13:22" x14ac:dyDescent="0.15">
      <c r="M685" s="18"/>
      <c r="N685" s="2"/>
      <c r="O685" s="1"/>
      <c r="P685" s="2"/>
      <c r="Q685" s="1"/>
      <c r="R685" s="2"/>
      <c r="S685" s="1"/>
      <c r="T685" s="2"/>
      <c r="U685" s="2"/>
      <c r="V685" s="2"/>
    </row>
    <row r="686" spans="13:22" x14ac:dyDescent="0.15">
      <c r="M686" s="18"/>
      <c r="N686" s="2"/>
      <c r="O686" s="1"/>
      <c r="P686" s="2"/>
      <c r="Q686" s="1"/>
      <c r="R686" s="2"/>
      <c r="S686" s="1"/>
      <c r="T686" s="2"/>
      <c r="U686" s="2"/>
      <c r="V686" s="2"/>
    </row>
    <row r="687" spans="13:22" x14ac:dyDescent="0.15">
      <c r="M687" s="18"/>
      <c r="N687" s="2"/>
      <c r="O687" s="1"/>
      <c r="P687" s="2"/>
      <c r="Q687" s="1"/>
      <c r="R687" s="2"/>
      <c r="S687" s="1"/>
      <c r="T687" s="2"/>
      <c r="U687" s="2"/>
      <c r="V687" s="2"/>
    </row>
    <row r="688" spans="13:22" x14ac:dyDescent="0.15">
      <c r="M688" s="18"/>
      <c r="N688" s="2"/>
      <c r="O688" s="1"/>
      <c r="P688" s="2"/>
      <c r="Q688" s="1"/>
      <c r="R688" s="2"/>
      <c r="S688" s="1"/>
      <c r="T688" s="2"/>
      <c r="U688" s="2"/>
      <c r="V688" s="2"/>
    </row>
    <row r="689" spans="13:22" x14ac:dyDescent="0.15">
      <c r="M689" s="18"/>
      <c r="N689" s="2"/>
      <c r="O689" s="1"/>
      <c r="P689" s="2"/>
      <c r="Q689" s="1"/>
      <c r="R689" s="2"/>
      <c r="S689" s="1"/>
      <c r="T689" s="2"/>
      <c r="U689" s="2"/>
      <c r="V689" s="2"/>
    </row>
    <row r="690" spans="13:22" x14ac:dyDescent="0.15">
      <c r="M690" s="18"/>
      <c r="N690" s="2"/>
      <c r="O690" s="1"/>
      <c r="P690" s="2"/>
      <c r="Q690" s="1"/>
      <c r="R690" s="2"/>
      <c r="S690" s="1"/>
      <c r="T690" s="2"/>
      <c r="U690" s="2"/>
      <c r="V690" s="2"/>
    </row>
    <row r="691" spans="13:22" x14ac:dyDescent="0.15">
      <c r="M691" s="18"/>
      <c r="N691" s="2"/>
      <c r="O691" s="1"/>
      <c r="P691" s="2"/>
      <c r="Q691" s="1"/>
      <c r="R691" s="2"/>
      <c r="S691" s="1"/>
      <c r="T691" s="2"/>
      <c r="U691" s="2"/>
      <c r="V691" s="2"/>
    </row>
    <row r="692" spans="13:22" x14ac:dyDescent="0.15">
      <c r="M692" s="18"/>
      <c r="N692" s="2"/>
      <c r="O692" s="1"/>
      <c r="P692" s="2"/>
      <c r="Q692" s="1"/>
      <c r="R692" s="2"/>
      <c r="S692" s="1"/>
      <c r="T692" s="2"/>
      <c r="U692" s="2"/>
      <c r="V692" s="2"/>
    </row>
    <row r="693" spans="13:22" x14ac:dyDescent="0.15">
      <c r="M693" s="18"/>
      <c r="N693" s="2"/>
      <c r="O693" s="1"/>
      <c r="P693" s="2"/>
      <c r="Q693" s="1"/>
      <c r="R693" s="2"/>
      <c r="S693" s="1"/>
      <c r="T693" s="2"/>
      <c r="U693" s="2"/>
      <c r="V693" s="2"/>
    </row>
    <row r="694" spans="13:22" x14ac:dyDescent="0.15">
      <c r="M694" s="18"/>
      <c r="N694" s="2"/>
      <c r="O694" s="1"/>
      <c r="P694" s="2"/>
      <c r="Q694" s="1"/>
      <c r="R694" s="2"/>
      <c r="S694" s="1"/>
      <c r="T694" s="2"/>
      <c r="U694" s="2"/>
      <c r="V694" s="2"/>
    </row>
    <row r="695" spans="13:22" x14ac:dyDescent="0.15">
      <c r="M695" s="18"/>
      <c r="N695" s="2"/>
      <c r="O695" s="1"/>
      <c r="P695" s="2"/>
      <c r="Q695" s="1"/>
      <c r="R695" s="2"/>
      <c r="S695" s="1"/>
      <c r="T695" s="2"/>
      <c r="U695" s="2"/>
      <c r="V695" s="2"/>
    </row>
    <row r="696" spans="13:22" x14ac:dyDescent="0.15">
      <c r="M696" s="18"/>
      <c r="N696" s="2"/>
      <c r="O696" s="1"/>
      <c r="P696" s="2"/>
      <c r="Q696" s="1"/>
      <c r="R696" s="2"/>
      <c r="S696" s="1"/>
      <c r="T696" s="2"/>
      <c r="U696" s="2"/>
      <c r="V696" s="2"/>
    </row>
    <row r="697" spans="13:22" x14ac:d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  </row>
    <row r="698" spans="13:22" x14ac:dyDescent="0.15">
      <c r="M698" s="18"/>
      <c r="N698" s="2"/>
      <c r="O698" s="1"/>
      <c r="P698" s="2"/>
      <c r="Q698" s="1"/>
      <c r="R698" s="2"/>
      <c r="S698" s="1"/>
      <c r="T698" s="2"/>
      <c r="U698" s="2"/>
      <c r="V698" s="2"/>
    </row>
    <row r="699" spans="13:22" x14ac:dyDescent="0.15">
      <c r="M699" s="18"/>
      <c r="N699" s="2"/>
      <c r="O699" s="1"/>
      <c r="P699" s="2"/>
      <c r="Q699" s="1"/>
      <c r="R699" s="2"/>
      <c r="S699" s="1"/>
      <c r="T699" s="2"/>
      <c r="U699" s="2"/>
      <c r="V699" s="2"/>
    </row>
    <row r="700" spans="13:22" x14ac:dyDescent="0.15">
      <c r="M700" s="18"/>
      <c r="N700" s="2"/>
      <c r="O700" s="1"/>
      <c r="P700" s="2"/>
      <c r="Q700" s="1"/>
      <c r="R700" s="2"/>
      <c r="S700" s="1"/>
      <c r="T700" s="2"/>
      <c r="U700" s="2"/>
      <c r="V700" s="2"/>
    </row>
    <row r="701" spans="13:22" x14ac:dyDescent="0.15">
      <c r="M701" s="18"/>
      <c r="N701" s="2"/>
      <c r="O701" s="1"/>
      <c r="P701" s="2"/>
      <c r="Q701" s="1"/>
      <c r="R701" s="2"/>
      <c r="S701" s="1"/>
      <c r="T701" s="2"/>
      <c r="U701" s="2"/>
      <c r="V701" s="2"/>
    </row>
    <row r="702" spans="13:22" x14ac:dyDescent="0.15">
      <c r="M702" s="18"/>
      <c r="N702" s="2"/>
      <c r="O702" s="1"/>
      <c r="P702" s="2"/>
      <c r="Q702" s="1"/>
      <c r="R702" s="2"/>
      <c r="S702" s="1"/>
      <c r="T702" s="2"/>
      <c r="U702" s="2"/>
      <c r="V702" s="2"/>
    </row>
    <row r="703" spans="13:22" x14ac:dyDescent="0.15">
      <c r="M703" s="18"/>
      <c r="N703" s="2"/>
      <c r="O703" s="1"/>
      <c r="P703" s="2"/>
      <c r="Q703" s="1"/>
      <c r="R703" s="2"/>
      <c r="S703" s="1"/>
      <c r="T703" s="2"/>
      <c r="U703" s="2"/>
      <c r="V703" s="2"/>
    </row>
    <row r="704" spans="13:22" x14ac:dyDescent="0.15">
      <c r="M704" s="18"/>
      <c r="N704" s="2"/>
      <c r="O704" s="1"/>
      <c r="P704" s="2"/>
      <c r="Q704" s="1"/>
      <c r="R704" s="2"/>
      <c r="S704" s="1"/>
      <c r="T704" s="2"/>
      <c r="U704" s="2"/>
      <c r="V704" s="2"/>
    </row>
    <row r="705" spans="13:22" x14ac:dyDescent="0.15">
      <c r="M705" s="18"/>
      <c r="N705" s="2"/>
      <c r="O705" s="1"/>
      <c r="P705" s="2"/>
      <c r="Q705" s="1"/>
      <c r="R705" s="2"/>
      <c r="S705" s="1"/>
      <c r="T705" s="2"/>
      <c r="U705" s="2"/>
      <c r="V705" s="2"/>
    </row>
    <row r="706" spans="13:22" x14ac:dyDescent="0.15">
      <c r="M706" s="18"/>
      <c r="N706" s="2"/>
      <c r="O706" s="1"/>
      <c r="P706" s="2"/>
      <c r="Q706" s="1"/>
      <c r="R706" s="2"/>
      <c r="S706" s="1"/>
      <c r="T706" s="2"/>
      <c r="U706" s="2"/>
      <c r="V706" s="2"/>
    </row>
    <row r="707" spans="13:22" x14ac:dyDescent="0.15">
      <c r="M707" s="18"/>
      <c r="N707" s="2"/>
      <c r="O707" s="1"/>
      <c r="P707" s="2"/>
      <c r="Q707" s="1"/>
      <c r="R707" s="2"/>
      <c r="S707" s="1"/>
      <c r="T707" s="2"/>
      <c r="U707" s="2"/>
      <c r="V707" s="2"/>
    </row>
    <row r="708" spans="13:22" x14ac:dyDescent="0.15">
      <c r="M708" s="18"/>
      <c r="N708" s="2"/>
      <c r="O708" s="1"/>
      <c r="P708" s="2"/>
      <c r="Q708" s="1"/>
      <c r="R708" s="2"/>
      <c r="S708" s="1"/>
      <c r="T708" s="2"/>
      <c r="U708" s="2"/>
      <c r="V708" s="2"/>
    </row>
    <row r="709" spans="13:22" x14ac:dyDescent="0.15">
      <c r="M709" s="18"/>
      <c r="N709" s="2"/>
      <c r="O709" s="1"/>
      <c r="P709" s="2"/>
      <c r="Q709" s="1"/>
      <c r="R709" s="2"/>
      <c r="S709" s="1"/>
      <c r="T709" s="2"/>
      <c r="U709" s="2"/>
      <c r="V709" s="2"/>
    </row>
    <row r="710" spans="13:22" x14ac:dyDescent="0.15">
      <c r="M710" s="18"/>
      <c r="N710" s="2"/>
      <c r="O710" s="1"/>
      <c r="P710" s="2"/>
      <c r="Q710" s="1"/>
      <c r="R710" s="2"/>
      <c r="S710" s="1"/>
      <c r="T710" s="2"/>
      <c r="U710" s="2"/>
      <c r="V710" s="2"/>
    </row>
    <row r="711" spans="13:22" x14ac:dyDescent="0.15">
      <c r="M711" s="18"/>
      <c r="N711" s="2"/>
      <c r="O711" s="1"/>
      <c r="P711" s="2"/>
      <c r="Q711" s="1"/>
      <c r="R711" s="2"/>
      <c r="S711" s="1"/>
      <c r="T711" s="2"/>
      <c r="U711" s="2"/>
      <c r="V711" s="2"/>
    </row>
    <row r="712" spans="13:22" x14ac:dyDescent="0.15">
      <c r="M712" s="18"/>
      <c r="N712" s="2"/>
      <c r="O712" s="1"/>
      <c r="P712" s="2"/>
      <c r="Q712" s="1"/>
      <c r="R712" s="2"/>
      <c r="S712" s="1"/>
      <c r="T712" s="2"/>
      <c r="U712" s="2"/>
      <c r="V712" s="2"/>
    </row>
    <row r="713" spans="13:22" x14ac:dyDescent="0.15">
      <c r="M713" s="18"/>
      <c r="N713" s="2"/>
      <c r="O713" s="1"/>
      <c r="P713" s="2"/>
      <c r="Q713" s="1"/>
      <c r="R713" s="2"/>
      <c r="S713" s="1"/>
      <c r="T713" s="2"/>
      <c r="U713" s="2"/>
      <c r="V713" s="2"/>
    </row>
    <row r="714" spans="13:22" x14ac:dyDescent="0.15">
      <c r="M714" s="18"/>
      <c r="N714" s="2"/>
      <c r="O714" s="1"/>
      <c r="P714" s="2"/>
      <c r="Q714" s="1"/>
      <c r="R714" s="2"/>
      <c r="S714" s="1"/>
      <c r="T714" s="2"/>
      <c r="U714" s="2"/>
      <c r="V714" s="2"/>
    </row>
    <row r="715" spans="13:22" x14ac:dyDescent="0.15">
      <c r="M715" s="18"/>
      <c r="N715" s="2"/>
      <c r="O715" s="1"/>
      <c r="P715" s="2"/>
      <c r="Q715" s="1"/>
      <c r="R715" s="2"/>
      <c r="S715" s="1"/>
      <c r="T715" s="2"/>
      <c r="U715" s="2"/>
      <c r="V715" s="2"/>
    </row>
    <row r="716" spans="13:22" x14ac:dyDescent="0.15">
      <c r="M716" s="18"/>
      <c r="N716" s="2"/>
      <c r="O716" s="1"/>
      <c r="P716" s="2"/>
      <c r="Q716" s="1"/>
      <c r="R716" s="2"/>
      <c r="S716" s="1"/>
      <c r="T716" s="2"/>
      <c r="U716" s="2"/>
      <c r="V716" s="2"/>
    </row>
    <row r="717" spans="13:22" x14ac:dyDescent="0.15">
      <c r="M717" s="18"/>
      <c r="N717" s="2"/>
      <c r="O717" s="1"/>
      <c r="P717" s="2"/>
      <c r="Q717" s="1"/>
      <c r="R717" s="2"/>
      <c r="S717" s="1"/>
      <c r="T717" s="2"/>
      <c r="U717" s="2"/>
      <c r="V717" s="2"/>
    </row>
    <row r="718" spans="13:22" x14ac:dyDescent="0.15">
      <c r="M718" s="18"/>
      <c r="N718" s="2"/>
      <c r="O718" s="1"/>
      <c r="P718" s="2"/>
      <c r="Q718" s="1"/>
      <c r="R718" s="2"/>
      <c r="S718" s="1"/>
      <c r="T718" s="2"/>
      <c r="U718" s="2"/>
      <c r="V718" s="2"/>
    </row>
    <row r="719" spans="13:22" x14ac:dyDescent="0.15">
      <c r="M719" s="18"/>
      <c r="N719" s="2"/>
      <c r="O719" s="1"/>
      <c r="P719" s="2"/>
      <c r="Q719" s="1"/>
      <c r="R719" s="2"/>
      <c r="S719" s="1"/>
      <c r="T719" s="2"/>
      <c r="U719" s="2"/>
      <c r="V719" s="2"/>
    </row>
    <row r="720" spans="13:22" x14ac:dyDescent="0.15">
      <c r="M720" s="18"/>
      <c r="N720" s="2"/>
      <c r="O720" s="1"/>
      <c r="P720" s="2"/>
      <c r="Q720" s="1"/>
      <c r="R720" s="2"/>
      <c r="S720" s="1"/>
      <c r="T720" s="2"/>
      <c r="U720" s="2"/>
      <c r="V720" s="2"/>
    </row>
    <row r="721" spans="13:22" x14ac:dyDescent="0.15">
      <c r="M721" s="18"/>
      <c r="N721" s="2"/>
      <c r="O721" s="1"/>
      <c r="P721" s="2"/>
      <c r="Q721" s="1"/>
      <c r="R721" s="2"/>
      <c r="S721" s="1"/>
      <c r="T721" s="2"/>
      <c r="U721" s="2"/>
      <c r="V721" s="2"/>
    </row>
    <row r="722" spans="13:22" x14ac:dyDescent="0.15">
      <c r="M722" s="18"/>
      <c r="N722" s="2"/>
      <c r="O722" s="1"/>
      <c r="P722" s="2"/>
      <c r="Q722" s="1"/>
      <c r="R722" s="2"/>
      <c r="S722" s="1"/>
      <c r="T722" s="2"/>
      <c r="U722" s="2"/>
      <c r="V722" s="2"/>
    </row>
    <row r="723" spans="13:22" x14ac:dyDescent="0.15">
      <c r="M723" s="18"/>
      <c r="N723" s="2"/>
      <c r="O723" s="1"/>
      <c r="P723" s="2"/>
      <c r="Q723" s="1"/>
      <c r="R723" s="2"/>
      <c r="S723" s="1"/>
      <c r="T723" s="2"/>
      <c r="U723" s="2"/>
      <c r="V723" s="2"/>
    </row>
    <row r="724" spans="13:22" x14ac:dyDescent="0.15">
      <c r="M724" s="18"/>
      <c r="N724" s="2"/>
      <c r="O724" s="1"/>
      <c r="P724" s="2"/>
      <c r="Q724" s="1"/>
      <c r="R724" s="2"/>
      <c r="S724" s="1"/>
      <c r="T724" s="2"/>
      <c r="U724" s="2"/>
      <c r="V724" s="2"/>
    </row>
    <row r="725" spans="13:22" x14ac:dyDescent="0.15">
      <c r="M725" s="18"/>
      <c r="N725" s="2"/>
      <c r="O725" s="1"/>
      <c r="P725" s="2"/>
      <c r="Q725" s="1"/>
      <c r="R725" s="2"/>
      <c r="S725" s="1"/>
      <c r="T725" s="2"/>
      <c r="U725" s="2"/>
      <c r="V725" s="2"/>
    </row>
    <row r="726" spans="13:22" x14ac:dyDescent="0.15">
      <c r="M726" s="18"/>
      <c r="N726" s="2"/>
      <c r="O726" s="1"/>
      <c r="P726" s="2"/>
      <c r="Q726" s="1"/>
      <c r="R726" s="2"/>
      <c r="S726" s="1"/>
      <c r="T726" s="2"/>
      <c r="U726" s="2"/>
      <c r="V726" s="2"/>
    </row>
    <row r="727" spans="13:22" x14ac:dyDescent="0.15">
      <c r="M727" s="18"/>
      <c r="N727" s="2"/>
      <c r="O727" s="1"/>
      <c r="P727" s="2"/>
      <c r="Q727" s="1"/>
      <c r="R727" s="2"/>
      <c r="S727" s="1"/>
      <c r="T727" s="2"/>
      <c r="U727" s="2"/>
      <c r="V727" s="2"/>
    </row>
    <row r="728" spans="13:22" x14ac:dyDescent="0.15">
      <c r="M728" s="18"/>
      <c r="N728" s="2"/>
      <c r="O728" s="1"/>
      <c r="P728" s="2"/>
      <c r="Q728" s="1"/>
      <c r="R728" s="2"/>
      <c r="S728" s="1"/>
      <c r="T728" s="2"/>
      <c r="U728" s="2"/>
      <c r="V728" s="2"/>
    </row>
    <row r="729" spans="13:22" x14ac:dyDescent="0.15">
      <c r="M729" s="18"/>
      <c r="N729" s="2"/>
      <c r="O729" s="1"/>
      <c r="P729" s="2"/>
      <c r="Q729" s="1"/>
      <c r="R729" s="2"/>
      <c r="S729" s="1"/>
      <c r="T729" s="2"/>
      <c r="U729" s="2"/>
      <c r="V729" s="2"/>
    </row>
    <row r="730" spans="13:22" x14ac:dyDescent="0.15">
      <c r="M730" s="18"/>
      <c r="N730" s="2"/>
      <c r="O730" s="1"/>
      <c r="P730" s="2"/>
      <c r="Q730" s="1"/>
      <c r="R730" s="2"/>
      <c r="S730" s="1"/>
      <c r="T730" s="2"/>
      <c r="U730" s="2"/>
      <c r="V730" s="2"/>
    </row>
    <row r="731" spans="13:22" x14ac:dyDescent="0.15">
      <c r="M731" s="18"/>
      <c r="N731" s="2"/>
      <c r="O731" s="1"/>
      <c r="P731" s="2"/>
      <c r="Q731" s="1"/>
      <c r="R731" s="2"/>
      <c r="S731" s="1"/>
      <c r="T731" s="2"/>
      <c r="U731" s="2"/>
      <c r="V731" s="2"/>
    </row>
    <row r="732" spans="13:22" x14ac:dyDescent="0.15">
      <c r="M732" s="18"/>
      <c r="N732" s="2"/>
      <c r="O732" s="1"/>
      <c r="P732" s="2"/>
      <c r="Q732" s="1"/>
      <c r="R732" s="2"/>
      <c r="S732" s="1"/>
      <c r="T732" s="2"/>
      <c r="U732" s="2"/>
      <c r="V732" s="2"/>
    </row>
    <row r="733" spans="13:22" x14ac:dyDescent="0.15">
      <c r="M733" s="18"/>
      <c r="N733" s="2"/>
      <c r="O733" s="1"/>
      <c r="P733" s="2"/>
      <c r="Q733" s="1"/>
      <c r="R733" s="2"/>
      <c r="S733" s="1"/>
      <c r="T733" s="2"/>
      <c r="U733" s="2"/>
      <c r="V733" s="2"/>
    </row>
    <row r="734" spans="13:22" x14ac:dyDescent="0.15">
      <c r="M734" s="18"/>
      <c r="N734" s="2"/>
      <c r="O734" s="1"/>
      <c r="P734" s="2"/>
      <c r="Q734" s="1"/>
      <c r="R734" s="2"/>
      <c r="S734" s="1"/>
      <c r="T734" s="2"/>
      <c r="U734" s="2"/>
      <c r="V734" s="2"/>
    </row>
    <row r="735" spans="13:22" x14ac:dyDescent="0.15">
      <c r="M735" s="18"/>
      <c r="N735" s="2"/>
      <c r="O735" s="1"/>
      <c r="P735" s="2"/>
      <c r="Q735" s="1"/>
      <c r="R735" s="2"/>
      <c r="S735" s="1"/>
      <c r="T735" s="2"/>
      <c r="U735" s="2"/>
      <c r="V735" s="2"/>
    </row>
    <row r="736" spans="13:22" x14ac:dyDescent="0.15">
      <c r="M736" s="18"/>
      <c r="N736" s="2"/>
      <c r="O736" s="1"/>
      <c r="P736" s="2"/>
      <c r="Q736" s="1"/>
      <c r="R736" s="2"/>
      <c r="S736" s="1"/>
      <c r="T736" s="2"/>
      <c r="U736" s="2"/>
      <c r="V736" s="2"/>
    </row>
    <row r="737" spans="13:22" x14ac:dyDescent="0.15">
      <c r="M737" s="18"/>
      <c r="N737" s="2"/>
      <c r="O737" s="1"/>
      <c r="P737" s="2"/>
      <c r="Q737" s="1"/>
      <c r="R737" s="2"/>
      <c r="S737" s="1"/>
      <c r="T737" s="2"/>
      <c r="U737" s="2"/>
      <c r="V737" s="2"/>
    </row>
    <row r="738" spans="13:22" x14ac:dyDescent="0.15">
      <c r="M738" s="18"/>
      <c r="N738" s="2"/>
      <c r="O738" s="1"/>
      <c r="P738" s="2"/>
      <c r="Q738" s="1"/>
      <c r="R738" s="2"/>
      <c r="S738" s="1"/>
      <c r="T738" s="2"/>
      <c r="U738" s="2"/>
      <c r="V738" s="2"/>
    </row>
    <row r="739" spans="13:22" x14ac:dyDescent="0.15">
      <c r="M739" s="18"/>
      <c r="N739" s="2"/>
      <c r="O739" s="1"/>
      <c r="P739" s="2"/>
      <c r="Q739" s="1"/>
      <c r="R739" s="2"/>
      <c r="S739" s="1"/>
      <c r="T739" s="2"/>
      <c r="U739" s="2"/>
      <c r="V739" s="2"/>
    </row>
    <row r="740" spans="13:22" x14ac:dyDescent="0.15">
      <c r="M740" s="18"/>
      <c r="N740" s="2"/>
      <c r="O740" s="1"/>
      <c r="P740" s="2"/>
      <c r="Q740" s="1"/>
      <c r="R740" s="2"/>
      <c r="S740" s="1"/>
      <c r="T740" s="2"/>
      <c r="U740" s="2"/>
      <c r="V740" s="2"/>
    </row>
    <row r="741" spans="13:22" x14ac:dyDescent="0.15">
      <c r="M741" s="18"/>
      <c r="N741" s="2"/>
      <c r="O741" s="1"/>
      <c r="P741" s="2"/>
      <c r="Q741" s="1"/>
      <c r="R741" s="2"/>
      <c r="S741" s="1"/>
      <c r="T741" s="2"/>
      <c r="U741" s="2"/>
      <c r="V741" s="2"/>
    </row>
    <row r="742" spans="13:22" x14ac:dyDescent="0.15">
      <c r="M742" s="18"/>
      <c r="N742" s="2"/>
      <c r="O742" s="1"/>
      <c r="P742" s="2"/>
      <c r="Q742" s="1"/>
      <c r="R742" s="2"/>
      <c r="S742" s="1"/>
      <c r="T742" s="2"/>
      <c r="U742" s="2"/>
      <c r="V742" s="2"/>
    </row>
    <row r="743" spans="13:22" x14ac:dyDescent="0.15">
      <c r="M743" s="18"/>
      <c r="N743" s="2"/>
      <c r="O743" s="1"/>
      <c r="P743" s="2"/>
      <c r="Q743" s="1"/>
      <c r="R743" s="2"/>
      <c r="S743" s="1"/>
      <c r="T743" s="2"/>
      <c r="U743" s="2"/>
      <c r="V743" s="2"/>
    </row>
    <row r="744" spans="13:22" x14ac:dyDescent="0.15">
      <c r="M744" s="18"/>
      <c r="N744" s="2"/>
      <c r="O744" s="1"/>
      <c r="P744" s="2"/>
      <c r="Q744" s="1"/>
      <c r="R744" s="2"/>
      <c r="S744" s="1"/>
      <c r="T744" s="2"/>
      <c r="U744" s="2"/>
      <c r="V744" s="2"/>
    </row>
    <row r="745" spans="13:22" x14ac:dyDescent="0.15">
      <c r="M745" s="18"/>
      <c r="N745" s="2"/>
      <c r="O745" s="1"/>
      <c r="P745" s="2"/>
      <c r="Q745" s="1"/>
      <c r="R745" s="2"/>
      <c r="S745" s="1"/>
      <c r="T745" s="2"/>
      <c r="U745" s="2"/>
      <c r="V745" s="2"/>
    </row>
    <row r="746" spans="13:22" x14ac:dyDescent="0.15">
      <c r="M746" s="18"/>
      <c r="N746" s="2"/>
      <c r="O746" s="1"/>
      <c r="P746" s="2"/>
      <c r="Q746" s="1"/>
      <c r="R746" s="2"/>
      <c r="S746" s="1"/>
      <c r="T746" s="2"/>
      <c r="U746" s="2"/>
      <c r="V746" s="2"/>
    </row>
    <row r="747" spans="13:22" x14ac:dyDescent="0.15">
      <c r="M747" s="18"/>
      <c r="N747" s="2"/>
      <c r="O747" s="1"/>
      <c r="P747" s="2"/>
      <c r="Q747" s="1"/>
      <c r="R747" s="2"/>
      <c r="S747" s="1"/>
      <c r="T747" s="2"/>
      <c r="U747" s="2"/>
      <c r="V747" s="2"/>
    </row>
    <row r="748" spans="13:22" x14ac:dyDescent="0.15">
      <c r="M748" s="18"/>
      <c r="N748" s="2"/>
      <c r="O748" s="1"/>
      <c r="P748" s="2"/>
      <c r="Q748" s="1"/>
      <c r="R748" s="2"/>
      <c r="S748" s="1"/>
      <c r="T748" s="2"/>
      <c r="U748" s="2"/>
      <c r="V748" s="2"/>
    </row>
    <row r="749" spans="13:22" x14ac:dyDescent="0.15">
      <c r="M749" s="18"/>
      <c r="N749" s="2"/>
      <c r="O749" s="1"/>
      <c r="P749" s="2"/>
      <c r="Q749" s="1"/>
      <c r="R749" s="2"/>
      <c r="S749" s="1"/>
      <c r="T749" s="2"/>
      <c r="U749" s="2"/>
      <c r="V749" s="2"/>
    </row>
    <row r="750" spans="13:22" x14ac:dyDescent="0.15">
      <c r="M750" s="18"/>
      <c r="N750" s="2"/>
      <c r="O750" s="1"/>
      <c r="P750" s="2"/>
      <c r="Q750" s="1"/>
      <c r="R750" s="2"/>
      <c r="S750" s="1"/>
      <c r="T750" s="2"/>
      <c r="U750" s="2"/>
      <c r="V750" s="2"/>
    </row>
    <row r="751" spans="13:22" x14ac:dyDescent="0.15">
      <c r="M751" s="18"/>
      <c r="N751" s="2"/>
      <c r="O751" s="1"/>
      <c r="P751" s="2"/>
      <c r="Q751" s="1"/>
      <c r="R751" s="2"/>
      <c r="S751" s="1"/>
      <c r="T751" s="2"/>
      <c r="U751" s="2"/>
      <c r="V751" s="2"/>
    </row>
    <row r="752" spans="13:22" x14ac:dyDescent="0.15">
      <c r="M752" s="18"/>
      <c r="N752" s="2"/>
      <c r="O752" s="1"/>
      <c r="P752" s="2"/>
      <c r="Q752" s="1"/>
      <c r="R752" s="2"/>
      <c r="S752" s="1"/>
      <c r="T752" s="2"/>
      <c r="U752" s="2"/>
      <c r="V752" s="2"/>
    </row>
    <row r="753" spans="13:22" x14ac:dyDescent="0.15">
      <c r="M753" s="18"/>
      <c r="N753" s="2"/>
      <c r="O753" s="1"/>
      <c r="P753" s="2"/>
      <c r="Q753" s="1"/>
      <c r="R753" s="2"/>
      <c r="S753" s="1"/>
      <c r="T753" s="2"/>
      <c r="U753" s="2"/>
      <c r="V753" s="2"/>
    </row>
    <row r="754" spans="13:22" x14ac:dyDescent="0.15">
      <c r="M754" s="18"/>
      <c r="N754" s="2"/>
      <c r="O754" s="1"/>
      <c r="P754" s="2"/>
      <c r="Q754" s="1"/>
      <c r="R754" s="2"/>
      <c r="S754" s="1"/>
      <c r="T754" s="2"/>
      <c r="U754" s="2"/>
      <c r="V754" s="2"/>
    </row>
    <row r="755" spans="13:22" x14ac:dyDescent="0.15">
      <c r="M755" s="18"/>
      <c r="N755" s="2"/>
      <c r="O755" s="1"/>
      <c r="P755" s="2"/>
      <c r="Q755" s="1"/>
      <c r="R755" s="2"/>
      <c r="S755" s="1"/>
      <c r="T755" s="2"/>
      <c r="U755" s="2"/>
      <c r="V755" s="2"/>
    </row>
    <row r="756" spans="13:22" x14ac:dyDescent="0.15">
      <c r="M756" s="18"/>
      <c r="N756" s="2"/>
      <c r="O756" s="1"/>
      <c r="P756" s="2"/>
      <c r="Q756" s="1"/>
      <c r="R756" s="2"/>
      <c r="S756" s="1"/>
      <c r="T756" s="2"/>
      <c r="U756" s="2"/>
      <c r="V756" s="2"/>
    </row>
    <row r="757" spans="13:22" x14ac:dyDescent="0.15">
      <c r="M757" s="18"/>
      <c r="N757" s="2"/>
      <c r="O757" s="1"/>
      <c r="P757" s="2"/>
      <c r="Q757" s="1"/>
      <c r="R757" s="2"/>
      <c r="S757" s="1"/>
      <c r="T757" s="2"/>
      <c r="U757" s="2"/>
      <c r="V757" s="2"/>
    </row>
    <row r="758" spans="13:22" x14ac:dyDescent="0.15">
      <c r="M758" s="18"/>
      <c r="N758" s="2"/>
      <c r="O758" s="1"/>
      <c r="P758" s="2"/>
      <c r="Q758" s="1"/>
      <c r="R758" s="2"/>
      <c r="S758" s="1"/>
      <c r="T758" s="2"/>
      <c r="U758" s="2"/>
      <c r="V758" s="2"/>
    </row>
    <row r="759" spans="13:22" x14ac:dyDescent="0.15">
      <c r="M759" s="18"/>
      <c r="N759" s="2"/>
      <c r="O759" s="1"/>
      <c r="P759" s="2"/>
      <c r="Q759" s="1"/>
      <c r="R759" s="2"/>
      <c r="S759" s="1"/>
      <c r="T759" s="2"/>
      <c r="U759" s="2"/>
      <c r="V759" s="2"/>
    </row>
    <row r="760" spans="13:22" x14ac:dyDescent="0.15">
      <c r="M760" s="18"/>
      <c r="N760" s="2"/>
      <c r="O760" s="1"/>
      <c r="P760" s="2"/>
      <c r="Q760" s="1"/>
      <c r="R760" s="2"/>
      <c r="S760" s="1"/>
      <c r="T760" s="2"/>
      <c r="U760" s="2"/>
      <c r="V760" s="2"/>
    </row>
    <row r="761" spans="13:22" x14ac:dyDescent="0.15">
      <c r="M761" s="18"/>
      <c r="N761" s="2"/>
      <c r="O761" s="1"/>
      <c r="P761" s="2"/>
      <c r="Q761" s="1"/>
      <c r="R761" s="2"/>
      <c r="S761" s="1"/>
      <c r="T761" s="2"/>
      <c r="U761" s="2"/>
      <c r="V761" s="2"/>
    </row>
    <row r="762" spans="13:22" x14ac:dyDescent="0.15">
      <c r="M762" s="18"/>
      <c r="N762" s="2"/>
      <c r="O762" s="1"/>
      <c r="P762" s="2"/>
      <c r="Q762" s="1"/>
      <c r="R762" s="2"/>
      <c r="S762" s="1"/>
      <c r="T762" s="2"/>
      <c r="U762" s="2"/>
      <c r="V762" s="2"/>
    </row>
    <row r="763" spans="13:22" x14ac:dyDescent="0.15">
      <c r="M763" s="18"/>
      <c r="N763" s="2"/>
      <c r="O763" s="1"/>
      <c r="P763" s="2"/>
      <c r="Q763" s="1"/>
      <c r="R763" s="2"/>
      <c r="S763" s="1"/>
      <c r="T763" s="2"/>
      <c r="U763" s="2"/>
      <c r="V763" s="2"/>
    </row>
    <row r="764" spans="13:22" x14ac:dyDescent="0.15">
      <c r="M764" s="18"/>
      <c r="N764" s="2"/>
      <c r="O764" s="1"/>
      <c r="P764" s="2"/>
      <c r="Q764" s="1"/>
      <c r="R764" s="2"/>
      <c r="S764" s="1"/>
      <c r="T764" s="2"/>
      <c r="U764" s="2"/>
      <c r="V764" s="2"/>
    </row>
    <row r="765" spans="13:22" x14ac:dyDescent="0.15">
      <c r="M765" s="18"/>
      <c r="N765" s="2"/>
      <c r="O765" s="1"/>
      <c r="P765" s="2"/>
      <c r="Q765" s="1"/>
      <c r="R765" s="2"/>
      <c r="S765" s="1"/>
      <c r="T765" s="2"/>
      <c r="U765" s="2"/>
      <c r="V765" s="2"/>
    </row>
    <row r="766" spans="13:22" x14ac:dyDescent="0.15">
      <c r="M766" s="18"/>
      <c r="N766" s="2"/>
      <c r="O766" s="1"/>
      <c r="P766" s="2"/>
      <c r="Q766" s="1"/>
      <c r="R766" s="2"/>
      <c r="S766" s="1"/>
      <c r="T766" s="2"/>
      <c r="U766" s="2"/>
      <c r="V766" s="2"/>
    </row>
    <row r="767" spans="13:22" x14ac:dyDescent="0.15">
      <c r="M767" s="18"/>
      <c r="N767" s="2"/>
      <c r="O767" s="1"/>
      <c r="P767" s="2"/>
      <c r="Q767" s="1"/>
      <c r="R767" s="2"/>
      <c r="S767" s="1"/>
      <c r="T767" s="2"/>
      <c r="U767" s="2"/>
      <c r="V767" s="2"/>
    </row>
    <row r="768" spans="13:22" x14ac:dyDescent="0.15">
      <c r="M768" s="18"/>
      <c r="N768" s="2"/>
      <c r="O768" s="1"/>
      <c r="P768" s="2"/>
      <c r="Q768" s="1"/>
      <c r="R768" s="2"/>
      <c r="S768" s="1"/>
      <c r="T768" s="2"/>
      <c r="U768" s="2"/>
      <c r="V768" s="2"/>
    </row>
    <row r="769" spans="13:22" x14ac:dyDescent="0.15">
      <c r="M769" s="18"/>
      <c r="N769" s="2"/>
      <c r="O769" s="1"/>
      <c r="P769" s="2"/>
      <c r="Q769" s="1"/>
      <c r="R769" s="2"/>
      <c r="S769" s="1"/>
      <c r="T769" s="2"/>
      <c r="U769" s="2"/>
      <c r="V769" s="2"/>
    </row>
    <row r="770" spans="13:22" x14ac:dyDescent="0.15">
      <c r="M770" s="18"/>
      <c r="N770" s="2"/>
      <c r="O770" s="1"/>
      <c r="P770" s="2"/>
      <c r="Q770" s="1"/>
      <c r="R770" s="2"/>
      <c r="S770" s="1"/>
      <c r="T770" s="2"/>
      <c r="U770" s="2"/>
      <c r="V770" s="2"/>
    </row>
    <row r="771" spans="13:22" x14ac:dyDescent="0.15">
      <c r="M771" s="18"/>
      <c r="N771" s="2"/>
      <c r="O771" s="1"/>
      <c r="P771" s="2"/>
      <c r="Q771" s="1"/>
      <c r="R771" s="2"/>
      <c r="S771" s="1"/>
      <c r="T771" s="2"/>
      <c r="U771" s="2"/>
      <c r="V771" s="2"/>
    </row>
    <row r="772" spans="13:22" x14ac:dyDescent="0.15">
      <c r="M772" s="18"/>
      <c r="N772" s="2"/>
      <c r="O772" s="1"/>
      <c r="P772" s="2"/>
      <c r="Q772" s="1"/>
      <c r="R772" s="2"/>
      <c r="S772" s="1"/>
      <c r="T772" s="2"/>
      <c r="U772" s="2"/>
      <c r="V772" s="2"/>
    </row>
    <row r="773" spans="13:22" x14ac:dyDescent="0.15">
      <c r="M773" s="18"/>
      <c r="N773" s="2"/>
      <c r="O773" s="1"/>
      <c r="P773" s="2"/>
      <c r="Q773" s="1"/>
      <c r="R773" s="2"/>
      <c r="S773" s="1"/>
      <c r="T773" s="2"/>
      <c r="U773" s="2"/>
      <c r="V773" s="2"/>
    </row>
    <row r="774" spans="13:22" x14ac:dyDescent="0.15">
      <c r="M774" s="18"/>
      <c r="N774" s="2"/>
      <c r="O774" s="1"/>
      <c r="P774" s="2"/>
      <c r="Q774" s="1"/>
      <c r="R774" s="2"/>
      <c r="S774" s="1"/>
      <c r="T774" s="2"/>
      <c r="U774" s="2"/>
      <c r="V774" s="2"/>
    </row>
    <row r="775" spans="13:22" x14ac:dyDescent="0.15">
      <c r="M775" s="18"/>
      <c r="N775" s="2"/>
      <c r="O775" s="1"/>
      <c r="P775" s="2"/>
      <c r="Q775" s="1"/>
      <c r="R775" s="2"/>
      <c r="S775" s="1"/>
      <c r="T775" s="2"/>
      <c r="U775" s="2"/>
      <c r="V775" s="2"/>
    </row>
    <row r="776" spans="13:22" x14ac:dyDescent="0.15">
      <c r="M776" s="18"/>
      <c r="N776" s="2"/>
      <c r="O776" s="1"/>
      <c r="P776" s="2"/>
      <c r="Q776" s="1"/>
      <c r="R776" s="2"/>
      <c r="S776" s="1"/>
      <c r="T776" s="2"/>
      <c r="U776" s="2"/>
      <c r="V776" s="2"/>
    </row>
    <row r="777" spans="13:22" x14ac:dyDescent="0.15">
      <c r="M777" s="18"/>
      <c r="N777" s="2"/>
      <c r="O777" s="1"/>
      <c r="P777" s="2"/>
      <c r="Q777" s="1"/>
      <c r="R777" s="2"/>
      <c r="S777" s="1"/>
      <c r="T777" s="2"/>
      <c r="U777" s="2"/>
      <c r="V777" s="2"/>
    </row>
    <row r="778" spans="13:22" x14ac:dyDescent="0.15">
      <c r="M778" s="18"/>
      <c r="N778" s="2"/>
      <c r="O778" s="1"/>
      <c r="P778" s="2"/>
      <c r="Q778" s="1"/>
      <c r="R778" s="2"/>
      <c r="S778" s="1"/>
      <c r="T778" s="2"/>
      <c r="U778" s="2"/>
      <c r="V778" s="2"/>
    </row>
    <row r="779" spans="13:22" x14ac:dyDescent="0.15">
      <c r="M779" s="18"/>
      <c r="N779" s="2"/>
      <c r="O779" s="1"/>
      <c r="P779" s="2"/>
      <c r="Q779" s="1"/>
      <c r="R779" s="2"/>
      <c r="S779" s="1"/>
      <c r="T779" s="2"/>
      <c r="U779" s="2"/>
      <c r="V779" s="2"/>
    </row>
    <row r="780" spans="13:22" x14ac:dyDescent="0.15">
      <c r="M780" s="18"/>
      <c r="N780" s="2"/>
      <c r="O780" s="1"/>
      <c r="P780" s="2"/>
      <c r="Q780" s="1"/>
      <c r="R780" s="2"/>
      <c r="S780" s="1"/>
      <c r="T780" s="2"/>
      <c r="U780" s="2"/>
      <c r="V780" s="2"/>
    </row>
    <row r="781" spans="13:22" x14ac:dyDescent="0.15">
      <c r="M781" s="18"/>
      <c r="N781" s="2"/>
      <c r="O781" s="1"/>
      <c r="P781" s="2"/>
      <c r="Q781" s="1"/>
      <c r="R781" s="2"/>
      <c r="S781" s="1"/>
      <c r="T781" s="2"/>
      <c r="U781" s="2"/>
      <c r="V781" s="2"/>
    </row>
    <row r="782" spans="13:22" x14ac:dyDescent="0.15">
      <c r="M782" s="18"/>
      <c r="N782" s="2"/>
      <c r="O782" s="1"/>
      <c r="P782" s="2"/>
      <c r="Q782" s="1"/>
      <c r="R782" s="2"/>
      <c r="S782" s="1"/>
      <c r="T782" s="2"/>
      <c r="U782" s="2"/>
      <c r="V782" s="2"/>
    </row>
    <row r="783" spans="13:22" x14ac:dyDescent="0.15">
      <c r="M783" s="18"/>
      <c r="N783" s="2"/>
      <c r="O783" s="1"/>
      <c r="P783" s="2"/>
      <c r="Q783" s="1"/>
      <c r="R783" s="2"/>
      <c r="S783" s="1"/>
      <c r="T783" s="2"/>
      <c r="U783" s="2"/>
      <c r="V783" s="2"/>
    </row>
    <row r="784" spans="13:22" x14ac:dyDescent="0.15">
      <c r="M784" s="18"/>
      <c r="N784" s="2"/>
      <c r="O784" s="1"/>
      <c r="P784" s="2"/>
      <c r="Q784" s="1"/>
      <c r="R784" s="2"/>
      <c r="S784" s="1"/>
      <c r="T784" s="2"/>
      <c r="U784" s="2"/>
      <c r="V784" s="2"/>
    </row>
    <row r="785" spans="13:22" x14ac:dyDescent="0.15">
      <c r="M785" s="18"/>
      <c r="N785" s="2"/>
      <c r="O785" s="1"/>
      <c r="P785" s="2"/>
      <c r="Q785" s="1"/>
      <c r="R785" s="2"/>
      <c r="S785" s="1"/>
      <c r="T785" s="2"/>
      <c r="U785" s="2"/>
      <c r="V785" s="2"/>
    </row>
    <row r="786" spans="13:22" x14ac:dyDescent="0.15">
      <c r="M786" s="18"/>
      <c r="N786" s="2"/>
      <c r="O786" s="1"/>
      <c r="P786" s="2"/>
      <c r="Q786" s="1"/>
      <c r="R786" s="2"/>
      <c r="S786" s="1"/>
      <c r="T786" s="2"/>
      <c r="U786" s="2"/>
      <c r="V786" s="2"/>
    </row>
    <row r="787" spans="13:22" x14ac:dyDescent="0.15">
      <c r="M787" s="18"/>
      <c r="N787" s="2"/>
      <c r="O787" s="1"/>
      <c r="P787" s="2"/>
      <c r="Q787" s="1"/>
      <c r="R787" s="2"/>
      <c r="S787" s="1"/>
      <c r="T787" s="2"/>
      <c r="U787" s="2"/>
      <c r="V787" s="2"/>
    </row>
    <row r="788" spans="13:22" x14ac:dyDescent="0.15">
      <c r="M788" s="18"/>
      <c r="N788" s="2"/>
      <c r="O788" s="1"/>
      <c r="P788" s="2"/>
      <c r="Q788" s="1"/>
      <c r="R788" s="2"/>
      <c r="S788" s="1"/>
      <c r="T788" s="2"/>
      <c r="U788" s="2"/>
      <c r="V788" s="2"/>
    </row>
    <row r="789" spans="13:22" x14ac:dyDescent="0.15">
      <c r="M789" s="18"/>
      <c r="N789" s="2"/>
      <c r="O789" s="1"/>
      <c r="P789" s="2"/>
      <c r="Q789" s="1"/>
      <c r="R789" s="2"/>
      <c r="S789" s="1"/>
      <c r="T789" s="2"/>
      <c r="U789" s="2"/>
      <c r="V789" s="2"/>
    </row>
    <row r="790" spans="13:22" x14ac:dyDescent="0.15">
      <c r="M790" s="18"/>
      <c r="N790" s="2"/>
      <c r="O790" s="1"/>
      <c r="P790" s="2"/>
      <c r="Q790" s="1"/>
      <c r="R790" s="2"/>
      <c r="S790" s="1"/>
      <c r="T790" s="2"/>
      <c r="U790" s="2"/>
      <c r="V790" s="2"/>
    </row>
    <row r="791" spans="13:22" x14ac:dyDescent="0.15">
      <c r="M791" s="18"/>
      <c r="N791" s="2"/>
      <c r="O791" s="1"/>
      <c r="P791" s="2"/>
      <c r="Q791" s="1"/>
      <c r="R791" s="2"/>
      <c r="S791" s="1"/>
      <c r="T791" s="2"/>
      <c r="U791" s="2"/>
      <c r="V791" s="2"/>
    </row>
    <row r="792" spans="13:22" x14ac:dyDescent="0.15">
      <c r="M792" s="18"/>
      <c r="N792" s="2"/>
      <c r="O792" s="1"/>
      <c r="P792" s="2"/>
      <c r="Q792" s="1"/>
      <c r="R792" s="2"/>
      <c r="S792" s="1"/>
      <c r="T792" s="2"/>
      <c r="U792" s="2"/>
      <c r="V792" s="2"/>
    </row>
    <row r="793" spans="13:22" x14ac:dyDescent="0.15">
      <c r="M793" s="18"/>
      <c r="N793" s="2"/>
      <c r="O793" s="1"/>
      <c r="P793" s="2"/>
      <c r="Q793" s="1"/>
      <c r="R793" s="2"/>
      <c r="S793" s="1"/>
      <c r="T793" s="2"/>
      <c r="U793" s="2"/>
      <c r="V793" s="2"/>
    </row>
    <row r="794" spans="13:22" x14ac:dyDescent="0.15">
      <c r="M794" s="18"/>
      <c r="N794" s="2"/>
      <c r="O794" s="1"/>
      <c r="P794" s="2"/>
      <c r="Q794" s="1"/>
      <c r="R794" s="2"/>
      <c r="S794" s="1"/>
      <c r="T794" s="2"/>
      <c r="U794" s="2"/>
      <c r="V794" s="2"/>
    </row>
    <row r="795" spans="13:22" x14ac:dyDescent="0.15">
      <c r="M795" s="18"/>
      <c r="N795" s="2"/>
      <c r="O795" s="1"/>
      <c r="P795" s="2"/>
      <c r="Q795" s="1"/>
      <c r="R795" s="2"/>
      <c r="S795" s="1"/>
      <c r="T795" s="2"/>
      <c r="U795" s="2"/>
      <c r="V795" s="2"/>
    </row>
    <row r="796" spans="13:22" x14ac:dyDescent="0.15">
      <c r="M796" s="18"/>
      <c r="N796" s="2"/>
      <c r="O796" s="1"/>
      <c r="P796" s="2"/>
      <c r="Q796" s="1"/>
      <c r="R796" s="2"/>
      <c r="S796" s="1"/>
      <c r="T796" s="2"/>
      <c r="U796" s="2"/>
      <c r="V796" s="2"/>
    </row>
    <row r="797" spans="13:22" x14ac:dyDescent="0.15">
      <c r="M797" s="18"/>
      <c r="N797" s="2"/>
      <c r="O797" s="1"/>
      <c r="P797" s="2"/>
      <c r="Q797" s="1"/>
      <c r="R797" s="2"/>
      <c r="S797" s="1"/>
      <c r="T797" s="2"/>
      <c r="U797" s="2"/>
      <c r="V797" s="2"/>
    </row>
    <row r="798" spans="13:22" x14ac:dyDescent="0.15">
      <c r="M798" s="18"/>
      <c r="N798" s="2"/>
      <c r="O798" s="1"/>
      <c r="P798" s="2"/>
      <c r="Q798" s="1"/>
      <c r="R798" s="2"/>
      <c r="S798" s="1"/>
      <c r="T798" s="2"/>
      <c r="U798" s="2"/>
      <c r="V798" s="2"/>
    </row>
    <row r="799" spans="13:22" x14ac:dyDescent="0.15">
      <c r="M799" s="18"/>
      <c r="N799" s="2"/>
      <c r="O799" s="1"/>
      <c r="P799" s="2"/>
      <c r="Q799" s="1"/>
      <c r="R799" s="2"/>
      <c r="S799" s="1"/>
      <c r="T799" s="2"/>
      <c r="U799" s="2"/>
      <c r="V799" s="2"/>
    </row>
    <row r="800" spans="13:22" x14ac:dyDescent="0.15">
      <c r="M800" s="18"/>
      <c r="N800" s="2"/>
      <c r="O800" s="1"/>
      <c r="P800" s="2"/>
      <c r="Q800" s="1"/>
      <c r="R800" s="2"/>
      <c r="S800" s="1"/>
      <c r="T800" s="2"/>
      <c r="U800" s="2"/>
      <c r="V800" s="2"/>
    </row>
    <row r="801" spans="13:22" x14ac:dyDescent="0.15">
      <c r="M801" s="18"/>
      <c r="N801" s="2"/>
      <c r="O801" s="1"/>
      <c r="P801" s="2"/>
      <c r="Q801" s="1"/>
      <c r="R801" s="2"/>
      <c r="S801" s="1"/>
      <c r="T801" s="2"/>
      <c r="U801" s="2"/>
      <c r="V801" s="2"/>
    </row>
    <row r="802" spans="13:22" x14ac:dyDescent="0.15">
      <c r="M802" s="18"/>
      <c r="N802" s="2"/>
      <c r="O802" s="1"/>
      <c r="P802" s="2"/>
      <c r="Q802" s="1"/>
      <c r="R802" s="2"/>
      <c r="S802" s="1"/>
      <c r="T802" s="2"/>
      <c r="U802" s="2"/>
      <c r="V802" s="2"/>
    </row>
    <row r="803" spans="13:22" x14ac:dyDescent="0.15">
      <c r="M803" s="18"/>
      <c r="N803" s="2"/>
      <c r="O803" s="1"/>
      <c r="P803" s="2"/>
      <c r="Q803" s="1"/>
      <c r="R803" s="2"/>
      <c r="S803" s="1"/>
      <c r="T803" s="2"/>
      <c r="U803" s="2"/>
      <c r="V803" s="2"/>
    </row>
    <row r="804" spans="13:22" x14ac:dyDescent="0.15">
      <c r="M804" s="18"/>
      <c r="N804" s="2"/>
      <c r="O804" s="1"/>
      <c r="P804" s="2"/>
      <c r="Q804" s="1"/>
      <c r="R804" s="2"/>
      <c r="S804" s="1"/>
      <c r="T804" s="2"/>
      <c r="U804" s="2"/>
      <c r="V804" s="2"/>
    </row>
    <row r="805" spans="13:22" x14ac:dyDescent="0.15">
      <c r="M805" s="18"/>
      <c r="N805" s="2"/>
      <c r="O805" s="1"/>
      <c r="P805" s="2"/>
      <c r="Q805" s="1"/>
      <c r="R805" s="2"/>
      <c r="S805" s="1"/>
      <c r="T805" s="2"/>
      <c r="U805" s="2"/>
      <c r="V805" s="2"/>
    </row>
    <row r="806" spans="13:22" x14ac:dyDescent="0.15">
      <c r="M806" s="18"/>
      <c r="N806" s="2"/>
      <c r="O806" s="1"/>
      <c r="P806" s="2"/>
      <c r="Q806" s="1"/>
      <c r="R806" s="2"/>
      <c r="S806" s="1"/>
      <c r="T806" s="2"/>
      <c r="U806" s="2"/>
      <c r="V806" s="2"/>
    </row>
    <row r="807" spans="13:22" x14ac:dyDescent="0.15">
      <c r="M807" s="18"/>
      <c r="N807" s="2"/>
      <c r="O807" s="1"/>
      <c r="P807" s="2"/>
      <c r="Q807" s="1"/>
      <c r="R807" s="2"/>
      <c r="S807" s="1"/>
      <c r="T807" s="2"/>
      <c r="U807" s="2"/>
      <c r="V807" s="2"/>
    </row>
    <row r="808" spans="13:22" x14ac:dyDescent="0.15">
      <c r="M808" s="18"/>
      <c r="N808" s="2"/>
      <c r="O808" s="1"/>
      <c r="P808" s="2"/>
      <c r="Q808" s="1"/>
      <c r="R808" s="2"/>
      <c r="S808" s="1"/>
      <c r="T808" s="2"/>
      <c r="U808" s="2"/>
      <c r="V808" s="2"/>
    </row>
    <row r="809" spans="13:22" x14ac:dyDescent="0.15">
      <c r="M809" s="18"/>
      <c r="N809" s="2"/>
      <c r="O809" s="1"/>
      <c r="P809" s="2"/>
      <c r="Q809" s="1"/>
      <c r="R809" s="2"/>
      <c r="S809" s="1"/>
      <c r="T809" s="2"/>
      <c r="U809" s="2"/>
      <c r="V809" s="2"/>
    </row>
    <row r="810" spans="13:22" x14ac:dyDescent="0.15">
      <c r="M810" s="18"/>
      <c r="N810" s="2"/>
      <c r="O810" s="1"/>
      <c r="P810" s="2"/>
      <c r="Q810" s="1"/>
      <c r="R810" s="2"/>
      <c r="S810" s="1"/>
      <c r="T810" s="2"/>
      <c r="U810" s="2"/>
      <c r="V810" s="2"/>
    </row>
    <row r="811" spans="13:22" x14ac:dyDescent="0.15">
      <c r="M811" s="18"/>
      <c r="N811" s="2"/>
      <c r="O811" s="1"/>
      <c r="P811" s="2"/>
      <c r="Q811" s="1"/>
      <c r="R811" s="2"/>
      <c r="S811" s="1"/>
      <c r="T811" s="2"/>
      <c r="U811" s="2"/>
      <c r="V811" s="2"/>
    </row>
    <row r="812" spans="13:22" x14ac:dyDescent="0.15">
      <c r="M812" s="18"/>
      <c r="N812" s="2"/>
      <c r="O812" s="1"/>
      <c r="P812" s="2"/>
      <c r="Q812" s="1"/>
      <c r="R812" s="2"/>
      <c r="S812" s="1"/>
      <c r="T812" s="2"/>
      <c r="U812" s="2"/>
      <c r="V812" s="2"/>
    </row>
    <row r="813" spans="13:22" x14ac:dyDescent="0.15">
      <c r="M813" s="18"/>
      <c r="N813" s="2"/>
      <c r="O813" s="1"/>
      <c r="P813" s="2"/>
      <c r="Q813" s="1"/>
      <c r="R813" s="2"/>
      <c r="S813" s="1"/>
      <c r="T813" s="2"/>
      <c r="U813" s="2"/>
      <c r="V813" s="2"/>
    </row>
    <row r="814" spans="13:22" x14ac:dyDescent="0.15">
      <c r="M814" s="18"/>
      <c r="N814" s="2"/>
      <c r="O814" s="1"/>
      <c r="P814" s="2"/>
      <c r="Q814" s="1"/>
      <c r="R814" s="2"/>
      <c r="S814" s="1"/>
      <c r="T814" s="2"/>
      <c r="U814" s="2"/>
      <c r="V814" s="2"/>
    </row>
    <row r="815" spans="13:22" x14ac:dyDescent="0.15">
      <c r="M815" s="18"/>
      <c r="N815" s="2"/>
      <c r="O815" s="1"/>
      <c r="P815" s="2"/>
      <c r="Q815" s="1"/>
      <c r="R815" s="2"/>
      <c r="S815" s="1"/>
      <c r="T815" s="2"/>
      <c r="U815" s="2"/>
      <c r="V815" s="2"/>
    </row>
    <row r="816" spans="13:22" x14ac:dyDescent="0.15">
      <c r="M816" s="18"/>
      <c r="N816" s="2"/>
      <c r="O816" s="1"/>
      <c r="P816" s="2"/>
      <c r="Q816" s="1"/>
      <c r="R816" s="2"/>
      <c r="S816" s="1"/>
      <c r="T816" s="2"/>
      <c r="U816" s="2"/>
      <c r="V816" s="2"/>
    </row>
    <row r="817" spans="13:22" x14ac:dyDescent="0.15">
      <c r="M817" s="18"/>
      <c r="N817" s="2"/>
      <c r="O817" s="1"/>
      <c r="P817" s="2"/>
      <c r="Q817" s="1"/>
      <c r="R817" s="2"/>
      <c r="S817" s="1"/>
      <c r="T817" s="2"/>
      <c r="U817" s="2"/>
      <c r="V817" s="2"/>
    </row>
    <row r="818" spans="13:22" x14ac:dyDescent="0.15">
      <c r="M818" s="18"/>
      <c r="N818" s="2"/>
      <c r="O818" s="1"/>
      <c r="P818" s="2"/>
      <c r="Q818" s="1"/>
      <c r="R818" s="2"/>
      <c r="S818" s="1"/>
      <c r="T818" s="2"/>
      <c r="U818" s="2"/>
      <c r="V818" s="2"/>
    </row>
    <row r="819" spans="13:22" x14ac:dyDescent="0.15">
      <c r="M819" s="18"/>
      <c r="N819" s="2"/>
      <c r="O819" s="1"/>
      <c r="P819" s="2"/>
      <c r="Q819" s="1"/>
      <c r="R819" s="2"/>
      <c r="S819" s="1"/>
      <c r="T819" s="2"/>
      <c r="U819" s="2"/>
      <c r="V819" s="2"/>
    </row>
    <row r="820" spans="13:22" x14ac:dyDescent="0.15">
      <c r="M820" s="18"/>
      <c r="N820" s="2"/>
      <c r="O820" s="1"/>
      <c r="P820" s="2"/>
      <c r="Q820" s="1"/>
      <c r="R820" s="2"/>
      <c r="S820" s="1"/>
      <c r="T820" s="2"/>
      <c r="U820" s="2"/>
      <c r="V820" s="2"/>
    </row>
    <row r="821" spans="13:22" x14ac:dyDescent="0.15">
      <c r="M821" s="18"/>
      <c r="N821" s="2"/>
      <c r="O821" s="1"/>
      <c r="P821" s="2"/>
      <c r="Q821" s="1"/>
      <c r="R821" s="2"/>
      <c r="S821" s="1"/>
      <c r="T821" s="2"/>
      <c r="U821" s="2"/>
      <c r="V821" s="2"/>
    </row>
    <row r="822" spans="13:22" x14ac:dyDescent="0.15">
      <c r="M822" s="18"/>
      <c r="N822" s="2"/>
      <c r="O822" s="1"/>
      <c r="P822" s="2"/>
      <c r="Q822" s="1"/>
      <c r="R822" s="2"/>
      <c r="S822" s="1"/>
      <c r="T822" s="2"/>
      <c r="U822" s="2"/>
      <c r="V822" s="2"/>
    </row>
    <row r="823" spans="13:22" x14ac:dyDescent="0.15">
      <c r="M823" s="18"/>
      <c r="N823" s="2"/>
      <c r="O823" s="1"/>
      <c r="P823" s="2"/>
      <c r="Q823" s="1"/>
      <c r="R823" s="2"/>
      <c r="S823" s="1"/>
      <c r="T823" s="2"/>
      <c r="U823" s="2"/>
      <c r="V823" s="2"/>
    </row>
    <row r="824" spans="13:22" x14ac:dyDescent="0.15">
      <c r="M824" s="18"/>
      <c r="N824" s="2"/>
      <c r="O824" s="1"/>
      <c r="P824" s="2"/>
      <c r="Q824" s="1"/>
      <c r="R824" s="2"/>
      <c r="S824" s="1"/>
      <c r="T824" s="2"/>
      <c r="U824" s="2"/>
      <c r="V824" s="2"/>
    </row>
    <row r="825" spans="13:22" x14ac:dyDescent="0.15">
      <c r="M825" s="18"/>
      <c r="N825" s="2"/>
      <c r="O825" s="1"/>
      <c r="P825" s="2"/>
      <c r="Q825" s="1"/>
      <c r="R825" s="2"/>
      <c r="S825" s="1"/>
      <c r="T825" s="2"/>
      <c r="U825" s="2"/>
      <c r="V825" s="2"/>
    </row>
    <row r="826" spans="13:22" x14ac:dyDescent="0.15">
      <c r="M826" s="18"/>
      <c r="N826" s="2"/>
      <c r="O826" s="1"/>
      <c r="P826" s="2"/>
      <c r="Q826" s="1"/>
      <c r="R826" s="2"/>
      <c r="S826" s="1"/>
      <c r="T826" s="2"/>
      <c r="U826" s="2"/>
      <c r="V826" s="2"/>
    </row>
    <row r="827" spans="13:22" x14ac:dyDescent="0.15">
      <c r="M827" s="18"/>
      <c r="N827" s="2"/>
      <c r="O827" s="1"/>
      <c r="P827" s="2"/>
      <c r="Q827" s="1"/>
      <c r="R827" s="2"/>
      <c r="S827" s="1"/>
      <c r="T827" s="2"/>
      <c r="U827" s="2"/>
      <c r="V827" s="2"/>
    </row>
    <row r="828" spans="13:22" x14ac:dyDescent="0.15">
      <c r="M828" s="18"/>
      <c r="N828" s="2"/>
      <c r="O828" s="1"/>
      <c r="P828" s="2"/>
      <c r="Q828" s="1"/>
      <c r="R828" s="2"/>
      <c r="S828" s="1"/>
      <c r="T828" s="2"/>
      <c r="U828" s="2"/>
      <c r="V828" s="2"/>
    </row>
    <row r="829" spans="13:22" x14ac:dyDescent="0.15">
      <c r="M829" s="18"/>
      <c r="N829" s="2"/>
      <c r="O829" s="1"/>
      <c r="P829" s="2"/>
      <c r="Q829" s="1"/>
      <c r="R829" s="2"/>
      <c r="S829" s="1"/>
      <c r="T829" s="2"/>
      <c r="U829" s="2"/>
      <c r="V829" s="2"/>
    </row>
    <row r="830" spans="13:22" x14ac:dyDescent="0.15">
      <c r="M830" s="18"/>
      <c r="N830" s="2"/>
      <c r="O830" s="1"/>
      <c r="P830" s="2"/>
      <c r="Q830" s="1"/>
      <c r="R830" s="2"/>
      <c r="S830" s="1"/>
      <c r="T830" s="2"/>
      <c r="U830" s="2"/>
      <c r="V830" s="2"/>
    </row>
    <row r="831" spans="13:22" x14ac:dyDescent="0.15">
      <c r="M831" s="18"/>
      <c r="N831" s="2"/>
      <c r="O831" s="1"/>
      <c r="P831" s="2"/>
      <c r="Q831" s="1"/>
      <c r="R831" s="2"/>
      <c r="S831" s="1"/>
      <c r="T831" s="2"/>
      <c r="U831" s="2"/>
      <c r="V831" s="2"/>
    </row>
    <row r="832" spans="13:22" x14ac:dyDescent="0.15">
      <c r="M832" s="18"/>
      <c r="N832" s="2"/>
      <c r="O832" s="1"/>
      <c r="P832" s="2"/>
      <c r="Q832" s="1"/>
      <c r="R832" s="2"/>
      <c r="S832" s="1"/>
      <c r="T832" s="2"/>
      <c r="U832" s="2"/>
      <c r="V832" s="2"/>
    </row>
    <row r="833" spans="13:22" x14ac:dyDescent="0.15">
      <c r="M833" s="18"/>
      <c r="N833" s="2"/>
      <c r="O833" s="1"/>
      <c r="P833" s="2"/>
      <c r="Q833" s="1"/>
      <c r="R833" s="2"/>
      <c r="S833" s="1"/>
      <c r="T833" s="2"/>
      <c r="U833" s="2"/>
      <c r="V833" s="2"/>
    </row>
    <row r="834" spans="13:22" x14ac:dyDescent="0.15">
      <c r="M834" s="18"/>
      <c r="N834" s="2"/>
      <c r="O834" s="1"/>
      <c r="P834" s="2"/>
      <c r="Q834" s="1"/>
      <c r="R834" s="2"/>
      <c r="S834" s="1"/>
      <c r="T834" s="2"/>
      <c r="U834" s="2"/>
      <c r="V834" s="2"/>
    </row>
    <row r="835" spans="13:22" x14ac:dyDescent="0.15">
      <c r="M835" s="18"/>
      <c r="N835" s="2"/>
      <c r="O835" s="1"/>
      <c r="P835" s="2"/>
      <c r="Q835" s="1"/>
      <c r="R835" s="2"/>
      <c r="S835" s="1"/>
      <c r="T835" s="2"/>
      <c r="U835" s="2"/>
      <c r="V835" s="2"/>
    </row>
    <row r="836" spans="13:22" x14ac:dyDescent="0.15">
      <c r="M836" s="18"/>
      <c r="N836" s="2"/>
      <c r="O836" s="1"/>
      <c r="P836" s="2"/>
      <c r="Q836" s="1"/>
      <c r="R836" s="2"/>
      <c r="S836" s="1"/>
      <c r="T836" s="2"/>
      <c r="U836" s="2"/>
      <c r="V836" s="2"/>
    </row>
    <row r="837" spans="13:22" x14ac:dyDescent="0.15">
      <c r="M837" s="18"/>
      <c r="N837" s="2"/>
      <c r="O837" s="1"/>
      <c r="P837" s="2"/>
      <c r="Q837" s="1"/>
      <c r="R837" s="2"/>
      <c r="S837" s="1"/>
      <c r="T837" s="2"/>
      <c r="U837" s="2"/>
      <c r="V837" s="2"/>
    </row>
    <row r="838" spans="13:22" x14ac:dyDescent="0.15">
      <c r="M838" s="18"/>
      <c r="N838" s="2"/>
      <c r="O838" s="1"/>
      <c r="P838" s="2"/>
      <c r="Q838" s="1"/>
      <c r="R838" s="2"/>
      <c r="S838" s="1"/>
      <c r="T838" s="2"/>
      <c r="U838" s="2"/>
      <c r="V838" s="2"/>
    </row>
    <row r="839" spans="13:22" x14ac:dyDescent="0.15">
      <c r="M839" s="18"/>
      <c r="N839" s="2"/>
      <c r="O839" s="1"/>
      <c r="P839" s="2"/>
      <c r="Q839" s="1"/>
      <c r="R839" s="2"/>
      <c r="S839" s="1"/>
      <c r="T839" s="2"/>
      <c r="U839" s="2"/>
      <c r="V839" s="2"/>
    </row>
    <row r="840" spans="13:22" x14ac:dyDescent="0.15">
      <c r="M840" s="18"/>
      <c r="N840" s="2"/>
      <c r="O840" s="1"/>
      <c r="P840" s="2"/>
      <c r="Q840" s="1"/>
      <c r="R840" s="2"/>
      <c r="S840" s="1"/>
      <c r="T840" s="2"/>
      <c r="U840" s="2"/>
      <c r="V840" s="2"/>
    </row>
    <row r="841" spans="13:22" x14ac:dyDescent="0.15">
      <c r="M841" s="18"/>
      <c r="N841" s="2"/>
      <c r="O841" s="1"/>
      <c r="P841" s="2"/>
      <c r="Q841" s="1"/>
      <c r="R841" s="2"/>
      <c r="S841" s="1"/>
      <c r="T841" s="2"/>
      <c r="U841" s="2"/>
      <c r="V841" s="2"/>
    </row>
    <row r="842" spans="13:22" x14ac:dyDescent="0.15">
      <c r="M842" s="18"/>
      <c r="N842" s="2"/>
      <c r="O842" s="1"/>
      <c r="P842" s="2"/>
      <c r="Q842" s="1"/>
      <c r="R842" s="2"/>
      <c r="S842" s="1"/>
      <c r="T842" s="2"/>
      <c r="U842" s="2"/>
      <c r="V842" s="2"/>
    </row>
    <row r="843" spans="13:22" x14ac:dyDescent="0.15">
      <c r="M843" s="18"/>
      <c r="N843" s="2"/>
      <c r="O843" s="1"/>
      <c r="P843" s="2"/>
      <c r="Q843" s="1"/>
      <c r="R843" s="2"/>
      <c r="S843" s="1"/>
      <c r="T843" s="2"/>
      <c r="U843" s="2"/>
      <c r="V843" s="2"/>
    </row>
    <row r="844" spans="13:22" x14ac:dyDescent="0.15">
      <c r="M844" s="18"/>
      <c r="N844" s="2"/>
      <c r="O844" s="1"/>
      <c r="P844" s="2"/>
      <c r="Q844" s="1"/>
      <c r="R844" s="2"/>
      <c r="S844" s="1"/>
      <c r="T844" s="2"/>
      <c r="U844" s="2"/>
      <c r="V844" s="2"/>
    </row>
    <row r="845" spans="13:22" x14ac:dyDescent="0.15">
      <c r="M845" s="18"/>
      <c r="N845" s="2"/>
      <c r="O845" s="1"/>
      <c r="P845" s="2"/>
      <c r="Q845" s="1"/>
      <c r="R845" s="2"/>
      <c r="S845" s="1"/>
      <c r="T845" s="2"/>
      <c r="U845" s="2"/>
      <c r="V845" s="2"/>
    </row>
    <row r="846" spans="13:22" x14ac:dyDescent="0.15">
      <c r="M846" s="18"/>
      <c r="N846" s="2"/>
      <c r="O846" s="1"/>
      <c r="P846" s="2"/>
      <c r="Q846" s="1"/>
      <c r="R846" s="2"/>
      <c r="S846" s="1"/>
      <c r="T846" s="2"/>
      <c r="U846" s="2"/>
      <c r="V846" s="2"/>
    </row>
    <row r="847" spans="13:22" x14ac:dyDescent="0.15">
      <c r="M847" s="18"/>
      <c r="N847" s="2"/>
      <c r="O847" s="1"/>
      <c r="P847" s="2"/>
      <c r="Q847" s="1"/>
      <c r="R847" s="2"/>
      <c r="S847" s="1"/>
      <c r="T847" s="2"/>
      <c r="U847" s="2"/>
      <c r="V847" s="2"/>
    </row>
    <row r="848" spans="13:22" x14ac:dyDescent="0.15">
      <c r="M848" s="18"/>
      <c r="N848" s="2"/>
      <c r="O848" s="1"/>
      <c r="P848" s="2"/>
      <c r="Q848" s="1"/>
      <c r="R848" s="2"/>
      <c r="S848" s="1"/>
      <c r="T848" s="2"/>
      <c r="U848" s="2"/>
      <c r="V848" s="2"/>
    </row>
    <row r="849" spans="13:22" x14ac:dyDescent="0.15">
      <c r="M849" s="18"/>
      <c r="N849" s="2"/>
      <c r="O849" s="1"/>
      <c r="P849" s="2"/>
      <c r="Q849" s="1"/>
      <c r="R849" s="2"/>
      <c r="S849" s="1"/>
      <c r="T849" s="2"/>
      <c r="U849" s="2"/>
      <c r="V849" s="2"/>
    </row>
    <row r="850" spans="13:22" x14ac:dyDescent="0.15">
      <c r="M850" s="18"/>
      <c r="N850" s="2"/>
      <c r="O850" s="1"/>
      <c r="P850" s="2"/>
      <c r="Q850" s="1"/>
      <c r="R850" s="2"/>
      <c r="S850" s="1"/>
      <c r="T850" s="2"/>
      <c r="U850" s="2"/>
      <c r="V850" s="2"/>
    </row>
    <row r="851" spans="13:22" x14ac:dyDescent="0.15">
      <c r="M851" s="18"/>
      <c r="N851" s="2"/>
      <c r="O851" s="1"/>
      <c r="P851" s="2"/>
      <c r="Q851" s="1"/>
      <c r="R851" s="2"/>
      <c r="S851" s="1"/>
      <c r="T851" s="2"/>
      <c r="U851" s="2"/>
      <c r="V851" s="2"/>
    </row>
    <row r="852" spans="13:22" x14ac:dyDescent="0.15">
      <c r="M852" s="18"/>
      <c r="N852" s="2"/>
      <c r="O852" s="1"/>
      <c r="P852" s="2"/>
      <c r="Q852" s="1"/>
      <c r="R852" s="2"/>
      <c r="S852" s="1"/>
      <c r="T852" s="2"/>
      <c r="U852" s="2"/>
      <c r="V852" s="2"/>
    </row>
    <row r="853" spans="13:22" x14ac:dyDescent="0.15">
      <c r="M853" s="18"/>
      <c r="N853" s="2"/>
      <c r="O853" s="1"/>
      <c r="P853" s="2"/>
      <c r="Q853" s="1"/>
      <c r="R853" s="2"/>
      <c r="S853" s="1"/>
      <c r="T853" s="2"/>
      <c r="U853" s="2"/>
      <c r="V853" s="2"/>
    </row>
    <row r="854" spans="13:22" x14ac:dyDescent="0.15">
      <c r="M854" s="18"/>
      <c r="N854" s="2"/>
      <c r="O854" s="1"/>
      <c r="P854" s="2"/>
      <c r="Q854" s="1"/>
      <c r="R854" s="2"/>
      <c r="S854" s="1"/>
      <c r="T854" s="2"/>
      <c r="U854" s="2"/>
      <c r="V854" s="2"/>
    </row>
    <row r="855" spans="13:22" x14ac:dyDescent="0.15">
      <c r="M855" s="18"/>
      <c r="N855" s="2"/>
      <c r="O855" s="1"/>
      <c r="P855" s="2"/>
      <c r="Q855" s="1"/>
      <c r="R855" s="2"/>
      <c r="S855" s="1"/>
      <c r="T855" s="2"/>
      <c r="U855" s="2"/>
      <c r="V855" s="2"/>
    </row>
    <row r="856" spans="13:22" x14ac:dyDescent="0.15">
      <c r="M856" s="18"/>
      <c r="N856" s="2"/>
      <c r="O856" s="1"/>
      <c r="P856" s="2"/>
      <c r="Q856" s="1"/>
      <c r="R856" s="2"/>
      <c r="S856" s="1"/>
      <c r="T856" s="2"/>
      <c r="U856" s="2"/>
      <c r="V856" s="2"/>
    </row>
    <row r="857" spans="13:22" x14ac:dyDescent="0.15">
      <c r="M857" s="18"/>
      <c r="N857" s="2"/>
      <c r="O857" s="1"/>
      <c r="P857" s="2"/>
      <c r="Q857" s="1"/>
      <c r="R857" s="2"/>
      <c r="S857" s="1"/>
      <c r="T857" s="2"/>
      <c r="U857" s="2"/>
      <c r="V857" s="2"/>
    </row>
    <row r="858" spans="13:22" x14ac:dyDescent="0.15">
      <c r="M858" s="18"/>
      <c r="N858" s="2"/>
      <c r="O858" s="1"/>
      <c r="P858" s="2"/>
      <c r="Q858" s="1"/>
      <c r="R858" s="2"/>
      <c r="S858" s="1"/>
      <c r="T858" s="2"/>
      <c r="U858" s="2"/>
      <c r="V858" s="2"/>
    </row>
    <row r="859" spans="13:22" x14ac:dyDescent="0.15">
      <c r="M859" s="18"/>
      <c r="N859" s="2"/>
      <c r="O859" s="1"/>
      <c r="P859" s="2"/>
      <c r="Q859" s="1"/>
      <c r="R859" s="2"/>
      <c r="S859" s="1"/>
      <c r="T859" s="2"/>
      <c r="U859" s="2"/>
      <c r="V859" s="2"/>
    </row>
    <row r="860" spans="13:22" x14ac:dyDescent="0.15">
      <c r="M860" s="18"/>
      <c r="N860" s="2"/>
      <c r="O860" s="1"/>
      <c r="P860" s="2"/>
      <c r="Q860" s="1"/>
      <c r="R860" s="2"/>
      <c r="S860" s="1"/>
      <c r="T860" s="2"/>
      <c r="U860" s="2"/>
      <c r="V860" s="2"/>
    </row>
    <row r="861" spans="13:22" x14ac:dyDescent="0.15">
      <c r="M861" s="18"/>
      <c r="N861" s="2"/>
      <c r="O861" s="1"/>
      <c r="P861" s="2"/>
      <c r="Q861" s="1"/>
      <c r="R861" s="2"/>
      <c r="S861" s="1"/>
      <c r="T861" s="2"/>
      <c r="U861" s="2"/>
      <c r="V861" s="2"/>
    </row>
    <row r="862" spans="13:22" x14ac:dyDescent="0.15">
      <c r="M862" s="18"/>
      <c r="N862" s="2"/>
      <c r="O862" s="1"/>
      <c r="P862" s="2"/>
      <c r="Q862" s="1"/>
      <c r="R862" s="2"/>
      <c r="S862" s="1"/>
      <c r="T862" s="2"/>
      <c r="U862" s="2"/>
      <c r="V862" s="2"/>
    </row>
    <row r="863" spans="13:22" x14ac:dyDescent="0.15">
      <c r="M863" s="18"/>
      <c r="N863" s="2"/>
      <c r="O863" s="1"/>
      <c r="P863" s="2"/>
      <c r="Q863" s="1"/>
      <c r="R863" s="2"/>
      <c r="S863" s="1"/>
      <c r="T863" s="2"/>
      <c r="U863" s="2"/>
      <c r="V863" s="2"/>
    </row>
    <row r="864" spans="13:22" x14ac:dyDescent="0.15">
      <c r="M864" s="18"/>
      <c r="N864" s="2"/>
      <c r="O864" s="1"/>
      <c r="P864" s="2"/>
      <c r="Q864" s="1"/>
      <c r="R864" s="2"/>
      <c r="S864" s="1"/>
      <c r="T864" s="2"/>
      <c r="U864" s="2"/>
      <c r="V864" s="2"/>
    </row>
    <row r="865" spans="13:22" x14ac:dyDescent="0.15">
      <c r="M865" s="18"/>
      <c r="N865" s="2"/>
      <c r="O865" s="1"/>
      <c r="P865" s="2"/>
      <c r="Q865" s="1"/>
      <c r="R865" s="2"/>
      <c r="S865" s="1"/>
      <c r="T865" s="2"/>
      <c r="U865" s="2"/>
      <c r="V865" s="2"/>
    </row>
    <row r="866" spans="13:22" x14ac:dyDescent="0.15">
      <c r="M866" s="18"/>
      <c r="N866" s="2"/>
      <c r="O866" s="1"/>
      <c r="P866" s="2"/>
      <c r="Q866" s="1"/>
      <c r="R866" s="2"/>
      <c r="S866" s="1"/>
      <c r="T866" s="2"/>
      <c r="U866" s="2"/>
      <c r="V866" s="2"/>
    </row>
    <row r="867" spans="13:22" x14ac:dyDescent="0.15">
      <c r="M867" s="18"/>
      <c r="N867" s="2"/>
      <c r="O867" s="1"/>
      <c r="P867" s="2"/>
      <c r="Q867" s="1"/>
      <c r="R867" s="2"/>
      <c r="S867" s="1"/>
      <c r="T867" s="2"/>
      <c r="U867" s="2"/>
      <c r="V867" s="2"/>
    </row>
    <row r="868" spans="13:22" x14ac:dyDescent="0.15">
      <c r="M868" s="18"/>
      <c r="N868" s="2"/>
      <c r="O868" s="1"/>
      <c r="P868" s="2"/>
      <c r="Q868" s="1"/>
      <c r="R868" s="2"/>
      <c r="S868" s="1"/>
      <c r="T868" s="2"/>
      <c r="U868" s="2"/>
      <c r="V868" s="2"/>
    </row>
    <row r="869" spans="13:22" x14ac:dyDescent="0.15">
      <c r="M869" s="18"/>
      <c r="N869" s="2"/>
      <c r="O869" s="1"/>
      <c r="P869" s="2"/>
      <c r="Q869" s="1"/>
      <c r="R869" s="2"/>
      <c r="S869" s="1"/>
      <c r="T869" s="2"/>
      <c r="U869" s="2"/>
      <c r="V869" s="2"/>
    </row>
    <row r="870" spans="13:22" x14ac:dyDescent="0.15">
      <c r="M870" s="18"/>
      <c r="N870" s="2"/>
      <c r="O870" s="1"/>
      <c r="P870" s="2"/>
      <c r="Q870" s="1"/>
      <c r="R870" s="2"/>
      <c r="S870" s="1"/>
      <c r="T870" s="2"/>
      <c r="U870" s="2"/>
      <c r="V870" s="2"/>
    </row>
    <row r="871" spans="13:22" x14ac:dyDescent="0.15">
      <c r="M871" s="18"/>
      <c r="N871" s="2"/>
      <c r="O871" s="1"/>
      <c r="P871" s="2"/>
      <c r="Q871" s="1"/>
      <c r="R871" s="2"/>
      <c r="S871" s="1"/>
      <c r="T871" s="2"/>
      <c r="U871" s="2"/>
      <c r="V871" s="2"/>
    </row>
    <row r="872" spans="13:22" x14ac:dyDescent="0.15">
      <c r="M872" s="18"/>
      <c r="N872" s="2"/>
      <c r="O872" s="1"/>
      <c r="P872" s="2"/>
      <c r="Q872" s="1"/>
      <c r="R872" s="2"/>
      <c r="S872" s="1"/>
      <c r="T872" s="2"/>
      <c r="U872" s="2"/>
      <c r="V872" s="2"/>
    </row>
    <row r="873" spans="13:22" x14ac:dyDescent="0.15">
      <c r="M873" s="18"/>
      <c r="N873" s="2"/>
      <c r="O873" s="1"/>
      <c r="P873" s="2"/>
      <c r="Q873" s="1"/>
      <c r="R873" s="2"/>
      <c r="S873" s="1"/>
      <c r="T873" s="2"/>
      <c r="U873" s="2"/>
      <c r="V873" s="2"/>
    </row>
    <row r="874" spans="13:22" x14ac:dyDescent="0.15">
      <c r="M874" s="18"/>
      <c r="N874" s="2"/>
      <c r="O874" s="1"/>
      <c r="P874" s="2"/>
      <c r="Q874" s="1"/>
      <c r="R874" s="2"/>
      <c r="S874" s="1"/>
      <c r="T874" s="2"/>
      <c r="U874" s="2"/>
      <c r="V874" s="2"/>
    </row>
    <row r="875" spans="13:22" x14ac:dyDescent="0.15">
      <c r="M875" s="18"/>
      <c r="N875" s="2"/>
      <c r="O875" s="1"/>
      <c r="P875" s="2"/>
      <c r="Q875" s="1"/>
      <c r="R875" s="2"/>
      <c r="S875" s="1"/>
      <c r="T875" s="2"/>
      <c r="U875" s="2"/>
      <c r="V875" s="2"/>
    </row>
    <row r="876" spans="13:22" x14ac:dyDescent="0.15">
      <c r="M876" s="18"/>
      <c r="N876" s="2"/>
      <c r="O876" s="1"/>
      <c r="P876" s="2"/>
      <c r="Q876" s="1"/>
      <c r="R876" s="2"/>
      <c r="S876" s="1"/>
      <c r="T876" s="2"/>
      <c r="U876" s="2"/>
      <c r="V876" s="2"/>
    </row>
    <row r="877" spans="13:22" x14ac:dyDescent="0.15">
      <c r="M877" s="18"/>
      <c r="N877" s="2"/>
      <c r="O877" s="1"/>
      <c r="P877" s="2"/>
      <c r="Q877" s="1"/>
      <c r="R877" s="2"/>
      <c r="S877" s="1"/>
      <c r="T877" s="2"/>
      <c r="U877" s="2"/>
      <c r="V877" s="2"/>
    </row>
    <row r="878" spans="13:22" x14ac:dyDescent="0.15">
      <c r="M878" s="18"/>
      <c r="N878" s="2"/>
      <c r="O878" s="1"/>
      <c r="P878" s="2"/>
      <c r="Q878" s="1"/>
      <c r="R878" s="2"/>
      <c r="S878" s="1"/>
      <c r="T878" s="2"/>
      <c r="U878" s="2"/>
      <c r="V878" s="2"/>
    </row>
    <row r="879" spans="13:22" x14ac:dyDescent="0.15">
      <c r="M879" s="18"/>
      <c r="N879" s="2"/>
      <c r="O879" s="1"/>
      <c r="P879" s="2"/>
      <c r="Q879" s="1"/>
      <c r="R879" s="2"/>
      <c r="S879" s="1"/>
      <c r="T879" s="2"/>
      <c r="U879" s="2"/>
      <c r="V879" s="2"/>
    </row>
    <row r="880" spans="13:22" x14ac:dyDescent="0.15">
      <c r="M880" s="18"/>
      <c r="N880" s="2"/>
      <c r="O880" s="1"/>
      <c r="P880" s="2"/>
      <c r="Q880" s="1"/>
      <c r="R880" s="2"/>
      <c r="S880" s="1"/>
      <c r="T880" s="2"/>
      <c r="U880" s="2"/>
      <c r="V880" s="2"/>
    </row>
    <row r="881" spans="13:22" x14ac:dyDescent="0.15">
      <c r="M881" s="18"/>
      <c r="N881" s="2"/>
      <c r="O881" s="1"/>
      <c r="P881" s="2"/>
      <c r="Q881" s="1"/>
      <c r="R881" s="2"/>
      <c r="S881" s="1"/>
      <c r="T881" s="2"/>
      <c r="U881" s="2"/>
      <c r="V881" s="2"/>
    </row>
    <row r="882" spans="13:22" x14ac:dyDescent="0.15">
      <c r="M882" s="18"/>
      <c r="N882" s="2"/>
      <c r="O882" s="1"/>
      <c r="P882" s="2"/>
      <c r="Q882" s="1"/>
      <c r="R882" s="2"/>
      <c r="S882" s="1"/>
      <c r="T882" s="2"/>
      <c r="U882" s="2"/>
      <c r="V882" s="2"/>
    </row>
    <row r="883" spans="13:22" x14ac:dyDescent="0.15">
      <c r="M883" s="18"/>
      <c r="N883" s="2"/>
      <c r="O883" s="1"/>
      <c r="P883" s="2"/>
      <c r="Q883" s="1"/>
      <c r="R883" s="2"/>
      <c r="S883" s="1"/>
      <c r="T883" s="2"/>
      <c r="U883" s="2"/>
      <c r="V883" s="2"/>
    </row>
    <row r="884" spans="13:22" x14ac:dyDescent="0.15">
      <c r="M884" s="18"/>
      <c r="N884" s="2"/>
      <c r="O884" s="1"/>
      <c r="P884" s="2"/>
      <c r="Q884" s="1"/>
      <c r="R884" s="2"/>
      <c r="S884" s="1"/>
      <c r="T884" s="2"/>
      <c r="U884" s="2"/>
      <c r="V884" s="2"/>
    </row>
    <row r="885" spans="13:22" x14ac:dyDescent="0.15">
      <c r="M885" s="18"/>
      <c r="N885" s="2"/>
      <c r="O885" s="1"/>
      <c r="P885" s="2"/>
      <c r="Q885" s="1"/>
      <c r="R885" s="2"/>
      <c r="S885" s="1"/>
      <c r="T885" s="2"/>
      <c r="U885" s="2"/>
      <c r="V885" s="2"/>
    </row>
    <row r="886" spans="13:22" x14ac:dyDescent="0.15">
      <c r="M886" s="18"/>
      <c r="N886" s="2"/>
      <c r="O886" s="1"/>
      <c r="P886" s="2"/>
      <c r="Q886" s="1"/>
      <c r="R886" s="2"/>
      <c r="S886" s="1"/>
      <c r="T886" s="2"/>
      <c r="U886" s="2"/>
      <c r="V886" s="2"/>
    </row>
    <row r="887" spans="13:22" x14ac:dyDescent="0.15">
      <c r="M887" s="18"/>
      <c r="N887" s="2"/>
      <c r="O887" s="1"/>
      <c r="P887" s="2"/>
      <c r="Q887" s="1"/>
      <c r="R887" s="2"/>
      <c r="S887" s="1"/>
      <c r="T887" s="2"/>
      <c r="U887" s="2"/>
      <c r="V887" s="2"/>
    </row>
    <row r="888" spans="13:22" x14ac:dyDescent="0.15">
      <c r="M888" s="18"/>
      <c r="N888" s="2"/>
      <c r="O888" s="1"/>
      <c r="P888" s="2"/>
      <c r="Q888" s="1"/>
      <c r="R888" s="2"/>
      <c r="S888" s="1"/>
      <c r="T888" s="2"/>
      <c r="U888" s="2"/>
      <c r="V888" s="2"/>
    </row>
    <row r="889" spans="13:22" x14ac:dyDescent="0.15">
      <c r="M889" s="18"/>
      <c r="N889" s="2"/>
      <c r="O889" s="1"/>
      <c r="P889" s="2"/>
      <c r="Q889" s="1"/>
      <c r="R889" s="2"/>
      <c r="S889" s="1"/>
      <c r="T889" s="2"/>
      <c r="U889" s="2"/>
      <c r="V889" s="2"/>
    </row>
    <row r="890" spans="13:22" x14ac:dyDescent="0.15">
      <c r="M890" s="18"/>
      <c r="N890" s="2"/>
      <c r="O890" s="1"/>
      <c r="P890" s="2"/>
      <c r="Q890" s="1"/>
      <c r="R890" s="2"/>
      <c r="S890" s="1"/>
      <c r="T890" s="2"/>
      <c r="U890" s="2"/>
      <c r="V890" s="2"/>
    </row>
    <row r="891" spans="13:22" x14ac:dyDescent="0.15">
      <c r="M891" s="18"/>
      <c r="N891" s="2"/>
      <c r="O891" s="1"/>
      <c r="P891" s="2"/>
      <c r="Q891" s="1"/>
      <c r="R891" s="2"/>
      <c r="S891" s="1"/>
      <c r="T891" s="2"/>
      <c r="U891" s="2"/>
      <c r="V891" s="2"/>
    </row>
    <row r="892" spans="13:22" x14ac:dyDescent="0.15">
      <c r="M892" s="18"/>
      <c r="N892" s="2"/>
      <c r="O892" s="1"/>
      <c r="P892" s="2"/>
      <c r="Q892" s="1"/>
      <c r="R892" s="2"/>
      <c r="S892" s="1"/>
      <c r="T892" s="2"/>
      <c r="U892" s="2"/>
      <c r="V892" s="2"/>
    </row>
    <row r="893" spans="13:22" x14ac:dyDescent="0.15">
      <c r="M893" s="18"/>
      <c r="N893" s="2"/>
      <c r="O893" s="1"/>
      <c r="P893" s="2"/>
      <c r="Q893" s="1"/>
      <c r="R893" s="2"/>
      <c r="S893" s="1"/>
      <c r="T893" s="2"/>
      <c r="U893" s="2"/>
      <c r="V893" s="2"/>
    </row>
    <row r="894" spans="13:22" x14ac:dyDescent="0.15">
      <c r="M894" s="18"/>
      <c r="N894" s="2"/>
      <c r="O894" s="1"/>
      <c r="P894" s="2"/>
      <c r="Q894" s="1"/>
      <c r="R894" s="2"/>
      <c r="S894" s="1"/>
      <c r="T894" s="2"/>
      <c r="U894" s="2"/>
      <c r="V894" s="2"/>
    </row>
    <row r="895" spans="13:22" x14ac:dyDescent="0.15">
      <c r="M895" s="18"/>
      <c r="N895" s="2"/>
      <c r="O895" s="1"/>
      <c r="P895" s="2"/>
      <c r="Q895" s="1"/>
      <c r="R895" s="2"/>
      <c r="S895" s="1"/>
      <c r="T895" s="2"/>
      <c r="U895" s="2"/>
      <c r="V895" s="2"/>
    </row>
    <row r="896" spans="13:22" x14ac:dyDescent="0.15">
      <c r="M896" s="18"/>
      <c r="N896" s="2"/>
      <c r="O896" s="1"/>
      <c r="P896" s="2"/>
      <c r="Q896" s="1"/>
      <c r="R896" s="2"/>
      <c r="S896" s="1"/>
      <c r="T896" s="2"/>
      <c r="U896" s="2"/>
      <c r="V896" s="2"/>
    </row>
    <row r="897" spans="13:22" x14ac:dyDescent="0.15">
      <c r="M897" s="18"/>
      <c r="N897" s="2"/>
      <c r="O897" s="1"/>
      <c r="P897" s="2"/>
      <c r="Q897" s="1"/>
      <c r="R897" s="2"/>
      <c r="S897" s="1"/>
      <c r="T897" s="2"/>
      <c r="U897" s="2"/>
      <c r="V897" s="2"/>
    </row>
    <row r="898" spans="13:22" x14ac:dyDescent="0.15">
      <c r="M898" s="18"/>
      <c r="N898" s="2"/>
      <c r="O898" s="1"/>
      <c r="P898" s="2"/>
      <c r="Q898" s="1"/>
      <c r="R898" s="2"/>
      <c r="S898" s="1"/>
      <c r="T898" s="2"/>
      <c r="U898" s="2"/>
      <c r="V898" s="2"/>
    </row>
    <row r="899" spans="13:22" x14ac:dyDescent="0.15">
      <c r="M899" s="18"/>
      <c r="N899" s="2"/>
      <c r="O899" s="1"/>
      <c r="P899" s="2"/>
      <c r="Q899" s="1"/>
      <c r="R899" s="2"/>
      <c r="S899" s="1"/>
      <c r="T899" s="2"/>
      <c r="U899" s="2"/>
      <c r="V899" s="2"/>
    </row>
    <row r="900" spans="13:22" x14ac:dyDescent="0.15">
      <c r="M900" s="18"/>
      <c r="N900" s="2"/>
      <c r="O900" s="1"/>
      <c r="P900" s="2"/>
      <c r="Q900" s="1"/>
      <c r="R900" s="2"/>
      <c r="S900" s="1"/>
      <c r="T900" s="2"/>
      <c r="U900" s="2"/>
      <c r="V900" s="2"/>
    </row>
    <row r="901" spans="13:22" x14ac:dyDescent="0.15">
      <c r="M901" s="18"/>
      <c r="N901" s="2"/>
      <c r="O901" s="1"/>
      <c r="P901" s="2"/>
      <c r="Q901" s="1"/>
      <c r="R901" s="2"/>
      <c r="S901" s="1"/>
      <c r="T901" s="2"/>
      <c r="U901" s="2"/>
      <c r="V901" s="2"/>
    </row>
    <row r="902" spans="13:22" x14ac:dyDescent="0.15">
      <c r="M902" s="18"/>
      <c r="N902" s="2"/>
      <c r="O902" s="1"/>
      <c r="P902" s="2"/>
      <c r="Q902" s="1"/>
      <c r="R902" s="2"/>
      <c r="S902" s="1"/>
      <c r="T902" s="2"/>
      <c r="U902" s="2"/>
      <c r="V902" s="2"/>
    </row>
    <row r="903" spans="13:22" x14ac:dyDescent="0.15">
      <c r="M903" s="18"/>
      <c r="N903" s="2"/>
      <c r="O903" s="1"/>
      <c r="P903" s="2"/>
      <c r="Q903" s="1"/>
      <c r="R903" s="2"/>
      <c r="S903" s="1"/>
      <c r="T903" s="2"/>
      <c r="U903" s="2"/>
      <c r="V903" s="2"/>
    </row>
    <row r="904" spans="13:22" x14ac:dyDescent="0.15">
      <c r="M904" s="18"/>
      <c r="N904" s="2"/>
      <c r="O904" s="1"/>
      <c r="P904" s="2"/>
      <c r="Q904" s="1"/>
      <c r="R904" s="2"/>
      <c r="S904" s="1"/>
      <c r="T904" s="2"/>
      <c r="U904" s="2"/>
      <c r="V904" s="2"/>
    </row>
    <row r="905" spans="13:22" x14ac:dyDescent="0.15">
      <c r="M905" s="18"/>
      <c r="N905" s="2"/>
      <c r="O905" s="1"/>
      <c r="P905" s="2"/>
      <c r="Q905" s="1"/>
      <c r="R905" s="2"/>
      <c r="S905" s="1"/>
      <c r="T905" s="2"/>
      <c r="U905" s="2"/>
      <c r="V905" s="2"/>
    </row>
    <row r="906" spans="13:22" x14ac:dyDescent="0.15">
      <c r="M906" s="18"/>
      <c r="N906" s="2"/>
      <c r="O906" s="1"/>
      <c r="P906" s="2"/>
      <c r="Q906" s="1"/>
      <c r="R906" s="2"/>
      <c r="S906" s="1"/>
      <c r="T906" s="2"/>
      <c r="U906" s="2"/>
      <c r="V906" s="2"/>
    </row>
    <row r="907" spans="13:22" x14ac:dyDescent="0.15">
      <c r="M907" s="18"/>
      <c r="N907" s="2"/>
      <c r="O907" s="1"/>
      <c r="P907" s="2"/>
      <c r="Q907" s="1"/>
      <c r="R907" s="2"/>
      <c r="S907" s="1"/>
      <c r="T907" s="2"/>
      <c r="U907" s="2"/>
      <c r="V907" s="2"/>
    </row>
    <row r="908" spans="13:22" x14ac:dyDescent="0.15">
      <c r="M908" s="18"/>
      <c r="N908" s="2"/>
      <c r="O908" s="1"/>
      <c r="P908" s="2"/>
      <c r="Q908" s="1"/>
      <c r="R908" s="2"/>
      <c r="S908" s="1"/>
      <c r="T908" s="2"/>
      <c r="U908" s="2"/>
      <c r="V908" s="2"/>
    </row>
    <row r="909" spans="13:22" x14ac:dyDescent="0.15">
      <c r="M909" s="18"/>
      <c r="N909" s="2"/>
      <c r="O909" s="1"/>
      <c r="P909" s="2"/>
      <c r="Q909" s="1"/>
      <c r="R909" s="2"/>
      <c r="S909" s="1"/>
      <c r="T909" s="2"/>
      <c r="U909" s="2"/>
      <c r="V909" s="2"/>
    </row>
    <row r="910" spans="13:22" x14ac:dyDescent="0.15">
      <c r="M910" s="18"/>
      <c r="N910" s="2"/>
      <c r="O910" s="1"/>
      <c r="P910" s="2"/>
      <c r="Q910" s="1"/>
      <c r="R910" s="2"/>
      <c r="S910" s="1"/>
      <c r="T910" s="2"/>
      <c r="U910" s="2"/>
      <c r="V910" s="2"/>
    </row>
    <row r="911" spans="13:22" x14ac:dyDescent="0.15">
      <c r="M911" s="18"/>
      <c r="N911" s="2"/>
      <c r="O911" s="1"/>
      <c r="P911" s="2"/>
      <c r="Q911" s="1"/>
      <c r="R911" s="2"/>
      <c r="S911" s="1"/>
      <c r="T911" s="2"/>
      <c r="U911" s="2"/>
      <c r="V911" s="2"/>
    </row>
    <row r="912" spans="13:22" x14ac:dyDescent="0.15">
      <c r="M912" s="18"/>
      <c r="N912" s="2"/>
      <c r="O912" s="1"/>
      <c r="P912" s="2"/>
      <c r="Q912" s="1"/>
      <c r="R912" s="2"/>
      <c r="S912" s="1"/>
      <c r="T912" s="2"/>
      <c r="U912" s="2"/>
      <c r="V912" s="2"/>
    </row>
    <row r="913" spans="13:22" x14ac:dyDescent="0.15">
      <c r="M913" s="18"/>
      <c r="N913" s="2"/>
      <c r="O913" s="1"/>
      <c r="P913" s="2"/>
      <c r="Q913" s="1"/>
      <c r="R913" s="2"/>
      <c r="S913" s="1"/>
      <c r="T913" s="2"/>
      <c r="U913" s="2"/>
      <c r="V913" s="2"/>
    </row>
    <row r="914" spans="13:22" x14ac:dyDescent="0.15">
      <c r="M914" s="18"/>
      <c r="N914" s="2"/>
      <c r="O914" s="1"/>
      <c r="P914" s="2"/>
      <c r="Q914" s="1"/>
      <c r="R914" s="2"/>
      <c r="S914" s="1"/>
      <c r="T914" s="2"/>
      <c r="U914" s="2"/>
      <c r="V914" s="2"/>
    </row>
    <row r="915" spans="13:22" x14ac:dyDescent="0.15">
      <c r="M915" s="18"/>
      <c r="N915" s="2"/>
      <c r="O915" s="1"/>
      <c r="P915" s="2"/>
      <c r="Q915" s="1"/>
      <c r="R915" s="2"/>
      <c r="S915" s="1"/>
      <c r="T915" s="2"/>
      <c r="U915" s="2"/>
      <c r="V915" s="2"/>
    </row>
    <row r="916" spans="13:22" x14ac:dyDescent="0.15">
      <c r="M916" s="18"/>
      <c r="N916" s="2"/>
      <c r="O916" s="1"/>
      <c r="P916" s="2"/>
      <c r="Q916" s="1"/>
      <c r="R916" s="2"/>
      <c r="S916" s="1"/>
      <c r="T916" s="2"/>
      <c r="U916" s="2"/>
      <c r="V916" s="2"/>
    </row>
    <row r="917" spans="13:22" x14ac:dyDescent="0.15">
      <c r="M917" s="18"/>
      <c r="N917" s="2"/>
      <c r="O917" s="1"/>
      <c r="P917" s="2"/>
      <c r="Q917" s="1"/>
      <c r="R917" s="2"/>
      <c r="S917" s="1"/>
      <c r="T917" s="2"/>
      <c r="U917" s="2"/>
      <c r="V917" s="2"/>
    </row>
    <row r="918" spans="13:22" x14ac:dyDescent="0.15">
      <c r="M918" s="18"/>
      <c r="N918" s="2"/>
      <c r="O918" s="1"/>
      <c r="P918" s="2"/>
      <c r="Q918" s="1"/>
      <c r="R918" s="2"/>
      <c r="S918" s="1"/>
      <c r="T918" s="2"/>
      <c r="U918" s="2"/>
      <c r="V918" s="2"/>
    </row>
    <row r="919" spans="13:22" x14ac:dyDescent="0.15">
      <c r="M919" s="18"/>
      <c r="N919" s="2"/>
      <c r="O919" s="1"/>
      <c r="P919" s="2"/>
      <c r="Q919" s="1"/>
      <c r="R919" s="2"/>
      <c r="S919" s="1"/>
      <c r="T919" s="2"/>
      <c r="U919" s="2"/>
      <c r="V919" s="2"/>
    </row>
    <row r="920" spans="13:22" x14ac:dyDescent="0.15">
      <c r="M920" s="18"/>
      <c r="N920" s="2"/>
      <c r="O920" s="1"/>
      <c r="P920" s="2"/>
      <c r="Q920" s="1"/>
      <c r="R920" s="2"/>
      <c r="S920" s="1"/>
      <c r="T920" s="2"/>
      <c r="U920" s="2"/>
      <c r="V920" s="2"/>
    </row>
    <row r="921" spans="13:22" x14ac:dyDescent="0.15">
      <c r="M921" s="18"/>
      <c r="N921" s="2"/>
      <c r="O921" s="1"/>
      <c r="P921" s="2"/>
      <c r="Q921" s="1"/>
      <c r="R921" s="2"/>
      <c r="S921" s="1"/>
      <c r="T921" s="2"/>
      <c r="U921" s="2"/>
      <c r="V921" s="2"/>
    </row>
    <row r="922" spans="13:22" x14ac:dyDescent="0.15">
      <c r="M922" s="18"/>
      <c r="N922" s="2"/>
      <c r="O922" s="1"/>
      <c r="P922" s="2"/>
      <c r="Q922" s="1"/>
      <c r="R922" s="2"/>
      <c r="S922" s="1"/>
      <c r="T922" s="2"/>
      <c r="U922" s="2"/>
      <c r="V922" s="2"/>
    </row>
    <row r="923" spans="13:22" x14ac:dyDescent="0.15">
      <c r="M923" s="18"/>
      <c r="N923" s="2"/>
      <c r="O923" s="1"/>
      <c r="P923" s="2"/>
      <c r="Q923" s="1"/>
      <c r="R923" s="2"/>
      <c r="S923" s="1"/>
      <c r="T923" s="2"/>
      <c r="U923" s="2"/>
      <c r="V923" s="2"/>
    </row>
    <row r="924" spans="13:22" x14ac:dyDescent="0.15">
      <c r="M924" s="18"/>
      <c r="N924" s="2"/>
      <c r="O924" s="1"/>
      <c r="P924" s="2"/>
      <c r="Q924" s="1"/>
      <c r="R924" s="2"/>
      <c r="S924" s="1"/>
      <c r="T924" s="2"/>
      <c r="U924" s="2"/>
      <c r="V924" s="2"/>
    </row>
    <row r="925" spans="13:22" x14ac:dyDescent="0.15">
      <c r="M925" s="18"/>
      <c r="N925" s="2"/>
      <c r="O925" s="1"/>
      <c r="P925" s="2"/>
      <c r="Q925" s="1"/>
      <c r="R925" s="2"/>
      <c r="S925" s="1"/>
      <c r="T925" s="2"/>
      <c r="U925" s="2"/>
      <c r="V925" s="2"/>
    </row>
    <row r="926" spans="13:22" x14ac:dyDescent="0.15">
      <c r="M926" s="18"/>
      <c r="N926" s="2"/>
      <c r="O926" s="1"/>
      <c r="P926" s="2"/>
      <c r="Q926" s="1"/>
      <c r="R926" s="2"/>
      <c r="S926" s="1"/>
      <c r="T926" s="2"/>
      <c r="U926" s="2"/>
      <c r="V926" s="2"/>
    </row>
    <row r="927" spans="13:22" x14ac:dyDescent="0.15">
      <c r="M927" s="18"/>
      <c r="N927" s="2"/>
      <c r="O927" s="1"/>
      <c r="P927" s="2"/>
      <c r="Q927" s="1"/>
      <c r="R927" s="2"/>
      <c r="S927" s="1"/>
      <c r="T927" s="2"/>
      <c r="U927" s="2"/>
      <c r="V927" s="2"/>
    </row>
    <row r="928" spans="13:22" x14ac:dyDescent="0.15">
      <c r="M928" s="18"/>
      <c r="N928" s="2"/>
      <c r="O928" s="1"/>
      <c r="P928" s="2"/>
      <c r="Q928" s="1"/>
      <c r="R928" s="2"/>
      <c r="S928" s="1"/>
      <c r="T928" s="2"/>
      <c r="U928" s="2"/>
      <c r="V928" s="2"/>
    </row>
    <row r="929" spans="13:22" x14ac:dyDescent="0.15">
      <c r="M929" s="18"/>
      <c r="N929" s="2"/>
      <c r="O929" s="1"/>
      <c r="P929" s="2"/>
      <c r="Q929" s="1"/>
      <c r="R929" s="2"/>
      <c r="S929" s="1"/>
      <c r="T929" s="2"/>
      <c r="U929" s="2"/>
      <c r="V929" s="2"/>
    </row>
    <row r="930" spans="13:22" x14ac:dyDescent="0.15">
      <c r="M930" s="18"/>
      <c r="N930" s="2"/>
      <c r="O930" s="1"/>
      <c r="P930" s="2"/>
      <c r="Q930" s="1"/>
      <c r="R930" s="2"/>
      <c r="S930" s="1"/>
      <c r="T930" s="2"/>
      <c r="U930" s="2"/>
      <c r="V930" s="2"/>
    </row>
    <row r="931" spans="13:22" x14ac:dyDescent="0.15">
      <c r="M931" s="18"/>
      <c r="N931" s="2"/>
      <c r="O931" s="1"/>
      <c r="P931" s="2"/>
      <c r="Q931" s="1"/>
      <c r="R931" s="2"/>
      <c r="S931" s="1"/>
      <c r="T931" s="2"/>
      <c r="U931" s="2"/>
      <c r="V931" s="2"/>
    </row>
    <row r="932" spans="13:22" x14ac:dyDescent="0.15">
      <c r="M932" s="18"/>
      <c r="N932" s="2"/>
      <c r="O932" s="1"/>
      <c r="P932" s="2"/>
      <c r="Q932" s="1"/>
      <c r="R932" s="2"/>
      <c r="S932" s="1"/>
      <c r="T932" s="2"/>
      <c r="U932" s="2"/>
      <c r="V932" s="2"/>
    </row>
    <row r="933" spans="13:22" x14ac:dyDescent="0.15">
      <c r="M933" s="18"/>
      <c r="N933" s="2"/>
      <c r="O933" s="1"/>
      <c r="P933" s="2"/>
      <c r="Q933" s="1"/>
      <c r="R933" s="2"/>
      <c r="S933" s="1"/>
      <c r="T933" s="2"/>
      <c r="U933" s="2"/>
      <c r="V933" s="2"/>
    </row>
    <row r="934" spans="13:22" x14ac:dyDescent="0.15">
      <c r="M934" s="18"/>
      <c r="N934" s="2"/>
      <c r="O934" s="1"/>
      <c r="P934" s="2"/>
      <c r="Q934" s="1"/>
      <c r="R934" s="2"/>
      <c r="S934" s="1"/>
      <c r="T934" s="2"/>
      <c r="U934" s="2"/>
      <c r="V934" s="2"/>
    </row>
    <row r="935" spans="13:22" x14ac:dyDescent="0.15">
      <c r="M935" s="18"/>
      <c r="N935" s="2"/>
      <c r="O935" s="1"/>
      <c r="P935" s="2"/>
      <c r="Q935" s="1"/>
      <c r="R935" s="2"/>
      <c r="S935" s="1"/>
      <c r="T935" s="2"/>
      <c r="U935" s="2"/>
      <c r="V935" s="2"/>
    </row>
    <row r="936" spans="13:22" x14ac:dyDescent="0.15">
      <c r="M936" s="18"/>
      <c r="N936" s="2"/>
      <c r="O936" s="1"/>
      <c r="P936" s="2"/>
      <c r="Q936" s="1"/>
      <c r="R936" s="2"/>
      <c r="S936" s="1"/>
      <c r="T936" s="2"/>
      <c r="U936" s="2"/>
      <c r="V936" s="2"/>
    </row>
    <row r="937" spans="13:22" x14ac:dyDescent="0.15">
      <c r="M937" s="18"/>
      <c r="N937" s="2"/>
      <c r="O937" s="1"/>
      <c r="P937" s="2"/>
      <c r="Q937" s="1"/>
      <c r="R937" s="2"/>
      <c r="S937" s="1"/>
      <c r="T937" s="2"/>
      <c r="U937" s="2"/>
      <c r="V937" s="2"/>
    </row>
    <row r="938" spans="13:22" x14ac:dyDescent="0.15">
      <c r="M938" s="18"/>
      <c r="N938" s="2"/>
      <c r="O938" s="1"/>
      <c r="P938" s="2"/>
      <c r="Q938" s="1"/>
      <c r="R938" s="2"/>
      <c r="S938" s="1"/>
      <c r="T938" s="2"/>
      <c r="U938" s="2"/>
      <c r="V938" s="2"/>
    </row>
    <row r="939" spans="13:22" x14ac:dyDescent="0.15">
      <c r="M939" s="18"/>
      <c r="N939" s="2"/>
      <c r="O939" s="1"/>
      <c r="P939" s="2"/>
      <c r="Q939" s="1"/>
      <c r="R939" s="2"/>
      <c r="S939" s="1"/>
      <c r="T939" s="2"/>
      <c r="U939" s="2"/>
      <c r="V939" s="2"/>
    </row>
    <row r="940" spans="13:22" x14ac:dyDescent="0.15">
      <c r="M940" s="18"/>
      <c r="N940" s="2"/>
      <c r="O940" s="1"/>
      <c r="P940" s="2"/>
      <c r="Q940" s="1"/>
      <c r="R940" s="2"/>
      <c r="S940" s="1"/>
      <c r="T940" s="2"/>
      <c r="U940" s="2"/>
      <c r="V940" s="2"/>
    </row>
    <row r="941" spans="13:22" x14ac:dyDescent="0.15">
      <c r="M941" s="18"/>
      <c r="N941" s="2"/>
      <c r="O941" s="1"/>
      <c r="P941" s="2"/>
      <c r="Q941" s="1"/>
      <c r="R941" s="2"/>
      <c r="S941" s="1"/>
      <c r="T941" s="2"/>
      <c r="U941" s="2"/>
      <c r="V941" s="2"/>
    </row>
    <row r="942" spans="13:22" x14ac:dyDescent="0.15">
      <c r="M942" s="18"/>
      <c r="N942" s="2"/>
      <c r="O942" s="1"/>
      <c r="P942" s="2"/>
      <c r="Q942" s="1"/>
      <c r="R942" s="2"/>
      <c r="S942" s="1"/>
      <c r="T942" s="2"/>
      <c r="U942" s="2"/>
      <c r="V942" s="2"/>
    </row>
    <row r="943" spans="13:22" x14ac:dyDescent="0.15">
      <c r="M943" s="18"/>
      <c r="N943" s="2"/>
      <c r="O943" s="1"/>
      <c r="P943" s="2"/>
      <c r="Q943" s="1"/>
      <c r="R943" s="2"/>
      <c r="S943" s="1"/>
      <c r="T943" s="2"/>
      <c r="U943" s="2"/>
      <c r="V943" s="2"/>
    </row>
    <row r="944" spans="13:22" x14ac:dyDescent="0.15">
      <c r="M944" s="18"/>
      <c r="N944" s="2"/>
      <c r="O944" s="1"/>
      <c r="P944" s="2"/>
      <c r="Q944" s="1"/>
      <c r="R944" s="2"/>
      <c r="S944" s="1"/>
      <c r="T944" s="2"/>
      <c r="U944" s="2"/>
      <c r="V944" s="2"/>
    </row>
    <row r="945" spans="13:22" x14ac:dyDescent="0.15">
      <c r="M945" s="18"/>
      <c r="N945" s="2"/>
      <c r="O945" s="1"/>
      <c r="P945" s="2"/>
      <c r="Q945" s="1"/>
      <c r="R945" s="2"/>
      <c r="S945" s="1"/>
      <c r="T945" s="2"/>
      <c r="U945" s="2"/>
      <c r="V945" s="2"/>
    </row>
    <row r="946" spans="13:22" x14ac:dyDescent="0.15">
      <c r="M946" s="18"/>
      <c r="N946" s="2"/>
      <c r="O946" s="1"/>
      <c r="P946" s="2"/>
      <c r="Q946" s="1"/>
      <c r="R946" s="2"/>
      <c r="S946" s="1"/>
      <c r="T946" s="2"/>
      <c r="U946" s="2"/>
      <c r="V946" s="2"/>
    </row>
    <row r="947" spans="13:22" x14ac:dyDescent="0.15">
      <c r="M947" s="18"/>
      <c r="N947" s="2"/>
      <c r="O947" s="1"/>
      <c r="P947" s="2"/>
      <c r="Q947" s="1"/>
      <c r="R947" s="2"/>
      <c r="S947" s="1"/>
      <c r="T947" s="2"/>
      <c r="U947" s="2"/>
      <c r="V947" s="2"/>
    </row>
    <row r="948" spans="13:22" x14ac:dyDescent="0.15">
      <c r="M948" s="18"/>
      <c r="N948" s="2"/>
      <c r="O948" s="1"/>
      <c r="P948" s="2"/>
      <c r="Q948" s="1"/>
      <c r="R948" s="2"/>
      <c r="S948" s="1"/>
      <c r="T948" s="2"/>
      <c r="U948" s="2"/>
      <c r="V948" s="2"/>
    </row>
    <row r="949" spans="13:22" x14ac:dyDescent="0.15">
      <c r="M949" s="18"/>
      <c r="N949" s="2"/>
      <c r="O949" s="1"/>
      <c r="P949" s="2"/>
      <c r="Q949" s="1"/>
      <c r="R949" s="2"/>
      <c r="S949" s="1"/>
      <c r="T949" s="2"/>
      <c r="U949" s="2"/>
      <c r="V949" s="2"/>
    </row>
    <row r="950" spans="13:22" x14ac:dyDescent="0.15">
      <c r="M950" s="18"/>
      <c r="N950" s="2"/>
      <c r="O950" s="1"/>
      <c r="P950" s="2"/>
      <c r="Q950" s="1"/>
      <c r="R950" s="2"/>
      <c r="S950" s="1"/>
      <c r="T950" s="2"/>
      <c r="U950" s="2"/>
      <c r="V950" s="2"/>
    </row>
    <row r="951" spans="13:22" x14ac:dyDescent="0.15">
      <c r="M951" s="18"/>
      <c r="N951" s="2"/>
      <c r="O951" s="1"/>
      <c r="P951" s="2"/>
      <c r="Q951" s="1"/>
      <c r="R951" s="2"/>
      <c r="S951" s="1"/>
      <c r="T951" s="2"/>
      <c r="U951" s="2"/>
      <c r="V951" s="2"/>
    </row>
    <row r="952" spans="13:22" x14ac:dyDescent="0.15">
      <c r="M952" s="18"/>
      <c r="N952" s="2"/>
      <c r="O952" s="1"/>
      <c r="P952" s="2"/>
      <c r="Q952" s="1"/>
      <c r="R952" s="2"/>
      <c r="S952" s="1"/>
      <c r="T952" s="2"/>
      <c r="U952" s="2"/>
      <c r="V952" s="2"/>
    </row>
    <row r="953" spans="13:22" x14ac:dyDescent="0.15">
      <c r="M953" s="18"/>
      <c r="N953" s="2"/>
      <c r="O953" s="1"/>
      <c r="P953" s="2"/>
      <c r="Q953" s="1"/>
      <c r="R953" s="2"/>
      <c r="S953" s="1"/>
      <c r="T953" s="2"/>
      <c r="U953" s="2"/>
      <c r="V953" s="2"/>
    </row>
    <row r="954" spans="13:22" x14ac:dyDescent="0.15">
      <c r="M954" s="18"/>
      <c r="N954" s="2"/>
      <c r="O954" s="1"/>
      <c r="P954" s="2"/>
      <c r="Q954" s="1"/>
      <c r="R954" s="2"/>
      <c r="S954" s="1"/>
      <c r="T954" s="2"/>
      <c r="U954" s="2"/>
      <c r="V954" s="2"/>
    </row>
    <row r="955" spans="13:22" x14ac:dyDescent="0.15">
      <c r="M955" s="18"/>
      <c r="N955" s="2"/>
      <c r="O955" s="1"/>
      <c r="P955" s="2"/>
      <c r="Q955" s="1"/>
      <c r="R955" s="2"/>
      <c r="S955" s="1"/>
      <c r="T955" s="2"/>
      <c r="U955" s="2"/>
      <c r="V955" s="2"/>
    </row>
    <row r="956" spans="13:22" x14ac:dyDescent="0.15">
      <c r="M956" s="18"/>
      <c r="N956" s="2"/>
      <c r="O956" s="1"/>
      <c r="P956" s="2"/>
      <c r="Q956" s="1"/>
      <c r="R956" s="2"/>
      <c r="S956" s="1"/>
      <c r="T956" s="2"/>
      <c r="U956" s="2"/>
      <c r="V956" s="2"/>
    </row>
    <row r="957" spans="13:22" x14ac:dyDescent="0.15">
      <c r="M957" s="18"/>
      <c r="N957" s="2"/>
      <c r="O957" s="1"/>
      <c r="P957" s="2"/>
      <c r="Q957" s="1"/>
      <c r="R957" s="2"/>
      <c r="S957" s="1"/>
      <c r="T957" s="2"/>
      <c r="U957" s="2"/>
      <c r="V957" s="2"/>
    </row>
    <row r="958" spans="13:22" x14ac:dyDescent="0.15">
      <c r="M958" s="18"/>
      <c r="N958" s="2"/>
      <c r="O958" s="1"/>
      <c r="P958" s="2"/>
      <c r="Q958" s="1"/>
      <c r="R958" s="2"/>
      <c r="S958" s="1"/>
      <c r="T958" s="2"/>
      <c r="U958" s="2"/>
      <c r="V958" s="2"/>
    </row>
    <row r="959" spans="13:22" x14ac:dyDescent="0.15">
      <c r="M959" s="18"/>
      <c r="N959" s="2"/>
      <c r="O959" s="1"/>
      <c r="P959" s="2"/>
      <c r="Q959" s="1"/>
      <c r="R959" s="2"/>
      <c r="S959" s="1"/>
      <c r="T959" s="2"/>
      <c r="U959" s="2"/>
      <c r="V959" s="2"/>
    </row>
    <row r="960" spans="13:22" x14ac:dyDescent="0.15">
      <c r="M960" s="18"/>
      <c r="N960" s="2"/>
      <c r="O960" s="1"/>
      <c r="P960" s="2"/>
      <c r="Q960" s="1"/>
      <c r="R960" s="2"/>
      <c r="S960" s="1"/>
      <c r="T960" s="2"/>
      <c r="U960" s="2"/>
      <c r="V960" s="2"/>
    </row>
    <row r="961" spans="13:22" x14ac:dyDescent="0.15">
      <c r="M961" s="18"/>
      <c r="N961" s="2"/>
      <c r="O961" s="1"/>
      <c r="P961" s="2"/>
      <c r="Q961" s="1"/>
      <c r="R961" s="2"/>
      <c r="S961" s="1"/>
      <c r="T961" s="2"/>
      <c r="U961" s="2"/>
      <c r="V961" s="2"/>
    </row>
    <row r="962" spans="13:22" x14ac:dyDescent="0.15">
      <c r="M962" s="18"/>
      <c r="N962" s="2"/>
      <c r="O962" s="1"/>
      <c r="P962" s="2"/>
      <c r="Q962" s="1"/>
      <c r="R962" s="2"/>
      <c r="S962" s="1"/>
      <c r="T962" s="2"/>
      <c r="U962" s="2"/>
      <c r="V962" s="2"/>
    </row>
    <row r="963" spans="13:22" x14ac:dyDescent="0.15">
      <c r="M963" s="18"/>
      <c r="N963" s="2"/>
      <c r="O963" s="1"/>
      <c r="P963" s="2"/>
      <c r="Q963" s="1"/>
      <c r="R963" s="2"/>
      <c r="S963" s="1"/>
      <c r="T963" s="2"/>
      <c r="U963" s="2"/>
      <c r="V963" s="2"/>
    </row>
    <row r="964" spans="13:22" x14ac:dyDescent="0.15">
      <c r="M964" s="18"/>
      <c r="N964" s="2"/>
      <c r="O964" s="1"/>
      <c r="P964" s="2"/>
      <c r="Q964" s="1"/>
      <c r="R964" s="2"/>
      <c r="S964" s="1"/>
      <c r="T964" s="2"/>
      <c r="U964" s="2"/>
      <c r="V964" s="2"/>
    </row>
    <row r="965" spans="13:22" x14ac:dyDescent="0.15">
      <c r="M965" s="18"/>
      <c r="N965" s="2"/>
      <c r="O965" s="1"/>
      <c r="P965" s="2"/>
      <c r="Q965" s="1"/>
      <c r="R965" s="2"/>
      <c r="S965" s="1"/>
      <c r="T965" s="2"/>
      <c r="U965" s="2"/>
      <c r="V965" s="2"/>
    </row>
    <row r="966" spans="13:22" x14ac:dyDescent="0.15">
      <c r="M966" s="18"/>
      <c r="N966" s="2"/>
      <c r="O966" s="1"/>
      <c r="P966" s="2"/>
      <c r="Q966" s="1"/>
      <c r="R966" s="2"/>
      <c r="S966" s="1"/>
      <c r="T966" s="2"/>
      <c r="U966" s="2"/>
      <c r="V966" s="2"/>
    </row>
    <row r="967" spans="13:22" x14ac:dyDescent="0.15">
      <c r="M967" s="18"/>
      <c r="N967" s="2"/>
      <c r="O967" s="1"/>
      <c r="P967" s="2"/>
      <c r="Q967" s="1"/>
      <c r="R967" s="2"/>
      <c r="S967" s="1"/>
      <c r="T967" s="2"/>
      <c r="U967" s="2"/>
      <c r="V967" s="2"/>
    </row>
    <row r="968" spans="13:22" x14ac:dyDescent="0.15">
      <c r="M968" s="18"/>
      <c r="N968" s="2"/>
      <c r="O968" s="1"/>
      <c r="P968" s="2"/>
      <c r="Q968" s="1"/>
      <c r="R968" s="2"/>
      <c r="S968" s="1"/>
      <c r="T968" s="2"/>
      <c r="U968" s="2"/>
      <c r="V968" s="2"/>
    </row>
    <row r="969" spans="13:22" x14ac:dyDescent="0.15">
      <c r="M969" s="18"/>
      <c r="N969" s="2"/>
      <c r="O969" s="1"/>
      <c r="P969" s="2"/>
      <c r="Q969" s="1"/>
      <c r="R969" s="2"/>
      <c r="S969" s="1"/>
      <c r="T969" s="2"/>
      <c r="U969" s="2"/>
      <c r="V969" s="2"/>
    </row>
    <row r="970" spans="13:22" x14ac:dyDescent="0.15">
      <c r="M970" s="18"/>
      <c r="N970" s="2"/>
      <c r="O970" s="1"/>
      <c r="P970" s="2"/>
      <c r="Q970" s="1"/>
      <c r="R970" s="2"/>
      <c r="S970" s="1"/>
      <c r="T970" s="2"/>
      <c r="U970" s="2"/>
      <c r="V970" s="2"/>
    </row>
    <row r="971" spans="13:22" x14ac:dyDescent="0.15">
      <c r="M971" s="18"/>
      <c r="N971" s="2"/>
      <c r="O971" s="1"/>
      <c r="P971" s="2"/>
      <c r="Q971" s="1"/>
      <c r="R971" s="2"/>
      <c r="S971" s="1"/>
      <c r="T971" s="2"/>
      <c r="U971" s="2"/>
      <c r="V971" s="2"/>
    </row>
    <row r="972" spans="13:22" x14ac:dyDescent="0.15">
      <c r="M972" s="18"/>
      <c r="N972" s="2"/>
      <c r="O972" s="1"/>
      <c r="P972" s="2"/>
      <c r="Q972" s="1"/>
      <c r="R972" s="2"/>
      <c r="S972" s="1"/>
      <c r="T972" s="2"/>
      <c r="U972" s="2"/>
      <c r="V972" s="2"/>
    </row>
    <row r="973" spans="13:22" x14ac:dyDescent="0.15">
      <c r="M973" s="18"/>
      <c r="N973" s="2"/>
      <c r="O973" s="1"/>
      <c r="P973" s="2"/>
      <c r="Q973" s="1"/>
      <c r="R973" s="2"/>
      <c r="S973" s="1"/>
      <c r="T973" s="2"/>
      <c r="U973" s="2"/>
      <c r="V973" s="2"/>
    </row>
    <row r="974" spans="13:22" x14ac:dyDescent="0.15">
      <c r="M974" s="18"/>
      <c r="N974" s="2"/>
      <c r="O974" s="1"/>
      <c r="P974" s="2"/>
      <c r="Q974" s="1"/>
      <c r="R974" s="2"/>
      <c r="S974" s="1"/>
      <c r="T974" s="2"/>
      <c r="U974" s="2"/>
      <c r="V974" s="2"/>
    </row>
    <row r="975" spans="13:22" x14ac:dyDescent="0.15">
      <c r="M975" s="18"/>
      <c r="N975" s="2"/>
      <c r="O975" s="1"/>
      <c r="P975" s="2"/>
      <c r="Q975" s="1"/>
      <c r="R975" s="2"/>
      <c r="S975" s="1"/>
      <c r="T975" s="2"/>
      <c r="U975" s="2"/>
      <c r="V975" s="2"/>
    </row>
    <row r="976" spans="13:22" x14ac:dyDescent="0.15">
      <c r="M976" s="18"/>
      <c r="N976" s="2"/>
      <c r="O976" s="1"/>
      <c r="P976" s="2"/>
      <c r="Q976" s="1"/>
      <c r="R976" s="2"/>
      <c r="S976" s="1"/>
      <c r="T976" s="2"/>
      <c r="U976" s="2"/>
      <c r="V976" s="2"/>
    </row>
    <row r="977" spans="13:22" x14ac:dyDescent="0.15">
      <c r="M977" s="18"/>
      <c r="N977" s="2"/>
      <c r="O977" s="1"/>
      <c r="P977" s="2"/>
      <c r="Q977" s="1"/>
      <c r="R977" s="2"/>
      <c r="S977" s="1"/>
      <c r="T977" s="2"/>
      <c r="U977" s="2"/>
      <c r="V977" s="2"/>
    </row>
    <row r="978" spans="13:22" x14ac:dyDescent="0.15">
      <c r="M978" s="18"/>
      <c r="N978" s="2"/>
      <c r="O978" s="1"/>
      <c r="P978" s="2"/>
      <c r="Q978" s="1"/>
      <c r="R978" s="2"/>
      <c r="S978" s="1"/>
      <c r="T978" s="2"/>
      <c r="U978" s="2"/>
      <c r="V978" s="2"/>
    </row>
    <row r="979" spans="13:22" x14ac:dyDescent="0.15">
      <c r="M979" s="18"/>
      <c r="N979" s="2"/>
      <c r="O979" s="1"/>
      <c r="P979" s="2"/>
      <c r="Q979" s="1"/>
      <c r="R979" s="2"/>
      <c r="S979" s="1"/>
      <c r="T979" s="2"/>
      <c r="U979" s="2"/>
      <c r="V979" s="2"/>
    </row>
    <row r="980" spans="13:22" x14ac:dyDescent="0.15">
      <c r="M980" s="18"/>
      <c r="N980" s="2"/>
      <c r="O980" s="1"/>
      <c r="P980" s="2"/>
      <c r="Q980" s="1"/>
      <c r="R980" s="2"/>
      <c r="S980" s="1"/>
      <c r="T980" s="2"/>
      <c r="U980" s="2"/>
      <c r="V980" s="2"/>
    </row>
    <row r="981" spans="13:22" x14ac:dyDescent="0.15">
      <c r="M981" s="18"/>
      <c r="N981" s="2"/>
      <c r="O981" s="1"/>
      <c r="P981" s="2"/>
      <c r="Q981" s="1"/>
      <c r="R981" s="2"/>
      <c r="S981" s="1"/>
      <c r="T981" s="2"/>
      <c r="U981" s="2"/>
      <c r="V981" s="2"/>
    </row>
    <row r="982" spans="13:22" x14ac:dyDescent="0.15">
      <c r="M982" s="18"/>
      <c r="N982" s="2"/>
      <c r="O982" s="1"/>
      <c r="P982" s="2"/>
      <c r="Q982" s="1"/>
      <c r="R982" s="2"/>
      <c r="S982" s="1"/>
      <c r="T982" s="2"/>
      <c r="U982" s="2"/>
      <c r="V982" s="2"/>
    </row>
    <row r="983" spans="13:22" x14ac:dyDescent="0.15">
      <c r="M983" s="18"/>
      <c r="N983" s="2"/>
      <c r="O983" s="1"/>
      <c r="P983" s="2"/>
      <c r="Q983" s="1"/>
      <c r="R983" s="2"/>
      <c r="S983" s="1"/>
      <c r="T983" s="2"/>
      <c r="U983" s="2"/>
      <c r="V983" s="2"/>
    </row>
    <row r="984" spans="13:22" x14ac:dyDescent="0.15">
      <c r="M984" s="18"/>
      <c r="N984" s="2"/>
      <c r="O984" s="1"/>
      <c r="P984" s="2"/>
      <c r="Q984" s="1"/>
      <c r="R984" s="2"/>
      <c r="S984" s="1"/>
      <c r="T984" s="2"/>
      <c r="U984" s="2"/>
      <c r="V984" s="2"/>
    </row>
    <row r="985" spans="13:22" x14ac:dyDescent="0.15">
      <c r="M985" s="18"/>
      <c r="N985" s="2"/>
      <c r="O985" s="1"/>
      <c r="P985" s="2"/>
      <c r="Q985" s="1"/>
      <c r="R985" s="2"/>
      <c r="S985" s="1"/>
      <c r="T985" s="2"/>
      <c r="U985" s="2"/>
      <c r="V985" s="2"/>
    </row>
    <row r="986" spans="13:22" x14ac:dyDescent="0.15">
      <c r="M986" s="18"/>
      <c r="N986" s="2"/>
      <c r="O986" s="1"/>
      <c r="P986" s="2"/>
      <c r="Q986" s="1"/>
      <c r="R986" s="2"/>
      <c r="S986" s="1"/>
      <c r="T986" s="2"/>
      <c r="U986" s="2"/>
      <c r="V986" s="2"/>
    </row>
    <row r="987" spans="13:22" x14ac:dyDescent="0.15">
      <c r="M987" s="18"/>
      <c r="N987" s="2"/>
      <c r="O987" s="1"/>
      <c r="P987" s="2"/>
      <c r="Q987" s="1"/>
      <c r="R987" s="2"/>
      <c r="S987" s="1"/>
      <c r="T987" s="2"/>
      <c r="U987" s="2"/>
      <c r="V987" s="2"/>
    </row>
    <row r="988" spans="13:22" x14ac:dyDescent="0.15">
      <c r="M988" s="18"/>
      <c r="N988" s="2"/>
      <c r="O988" s="1"/>
      <c r="P988" s="2"/>
      <c r="Q988" s="1"/>
      <c r="R988" s="2"/>
      <c r="S988" s="1"/>
      <c r="T988" s="2"/>
      <c r="U988" s="2"/>
      <c r="V988" s="2"/>
    </row>
    <row r="989" spans="13:22" x14ac:dyDescent="0.15">
      <c r="M989" s="18"/>
      <c r="N989" s="2"/>
      <c r="O989" s="1"/>
      <c r="P989" s="2"/>
      <c r="Q989" s="1"/>
      <c r="R989" s="2"/>
      <c r="S989" s="1"/>
      <c r="T989" s="2"/>
      <c r="U989" s="2"/>
      <c r="V989" s="2"/>
    </row>
    <row r="990" spans="13:22" x14ac:dyDescent="0.15">
      <c r="M990" s="18"/>
      <c r="N990" s="2"/>
      <c r="O990" s="1"/>
      <c r="P990" s="2"/>
      <c r="Q990" s="1"/>
      <c r="R990" s="2"/>
      <c r="S990" s="1"/>
      <c r="T990" s="2"/>
      <c r="U990" s="2"/>
      <c r="V990" s="2"/>
    </row>
    <row r="991" spans="13:22" x14ac:dyDescent="0.15">
      <c r="M991" s="18"/>
      <c r="N991" s="2"/>
      <c r="O991" s="1"/>
      <c r="P991" s="2"/>
      <c r="Q991" s="1"/>
      <c r="R991" s="2"/>
      <c r="S991" s="1"/>
      <c r="T991" s="2"/>
      <c r="U991" s="2"/>
      <c r="V991" s="2"/>
    </row>
    <row r="992" spans="13:22" x14ac:dyDescent="0.15">
      <c r="M992" s="18"/>
      <c r="N992" s="2"/>
      <c r="O992" s="1"/>
      <c r="P992" s="2"/>
      <c r="Q992" s="1"/>
      <c r="R992" s="2"/>
      <c r="S992" s="1"/>
      <c r="T992" s="2"/>
      <c r="U992" s="2"/>
      <c r="V992" s="2"/>
    </row>
    <row r="993" spans="13:22" x14ac:dyDescent="0.15">
      <c r="M993" s="18"/>
      <c r="N993" s="2"/>
      <c r="O993" s="1"/>
      <c r="P993" s="2"/>
      <c r="Q993" s="1"/>
      <c r="R993" s="2"/>
      <c r="S993" s="1"/>
      <c r="T993" s="2"/>
      <c r="U993" s="2"/>
      <c r="V993" s="2"/>
    </row>
    <row r="994" spans="13:22" x14ac:dyDescent="0.15">
      <c r="M994" s="18"/>
      <c r="N994" s="2"/>
      <c r="O994" s="1"/>
      <c r="P994" s="2"/>
      <c r="Q994" s="1"/>
      <c r="R994" s="2"/>
      <c r="S994" s="1"/>
      <c r="T994" s="2"/>
      <c r="U994" s="2"/>
      <c r="V994" s="2"/>
    </row>
    <row r="995" spans="13:22" x14ac:dyDescent="0.15">
      <c r="M995" s="18"/>
      <c r="N995" s="2"/>
      <c r="O995" s="1"/>
      <c r="P995" s="2"/>
      <c r="Q995" s="1"/>
      <c r="R995" s="2"/>
      <c r="S995" s="1"/>
      <c r="T995" s="2"/>
      <c r="U995" s="2"/>
      <c r="V995" s="2"/>
    </row>
    <row r="996" spans="13:22" x14ac:dyDescent="0.15">
      <c r="M996" s="18"/>
      <c r="N996" s="2"/>
      <c r="O996" s="1"/>
      <c r="P996" s="2"/>
      <c r="Q996" s="1"/>
      <c r="R996" s="2"/>
      <c r="S996" s="1"/>
      <c r="T996" s="2"/>
      <c r="U996" s="2"/>
      <c r="V996" s="2"/>
    </row>
    <row r="997" spans="13:22" x14ac:dyDescent="0.15">
      <c r="M997" s="18"/>
      <c r="N997" s="2"/>
      <c r="O997" s="1"/>
      <c r="P997" s="2"/>
      <c r="Q997" s="1"/>
      <c r="R997" s="2"/>
      <c r="S997" s="1"/>
      <c r="T997" s="2"/>
      <c r="U997" s="2"/>
      <c r="V997" s="2"/>
    </row>
    <row r="998" spans="13:22" x14ac:dyDescent="0.15">
      <c r="M998" s="18"/>
      <c r="N998" s="2"/>
      <c r="O998" s="1"/>
      <c r="P998" s="2"/>
      <c r="Q998" s="1"/>
      <c r="R998" s="2"/>
      <c r="S998" s="1"/>
      <c r="T998" s="2"/>
      <c r="U998" s="2"/>
      <c r="V998" s="2"/>
    </row>
    <row r="999" spans="13:22" x14ac:dyDescent="0.15">
      <c r="M999" s="18"/>
      <c r="N999" s="2"/>
      <c r="O999" s="1"/>
      <c r="P999" s="2"/>
      <c r="Q999" s="1"/>
      <c r="R999" s="2"/>
      <c r="S999" s="1"/>
      <c r="T999" s="2"/>
      <c r="U999" s="2"/>
      <c r="V999" s="2"/>
    </row>
    <row r="1000" spans="13:22" x14ac:dyDescent="0.15">
      <c r="M1000" s="18"/>
      <c r="N1000" s="2"/>
      <c r="O1000" s="1"/>
      <c r="P1000" s="2"/>
      <c r="Q1000" s="1"/>
      <c r="R1000" s="2"/>
      <c r="S1000" s="1"/>
      <c r="T1000" s="2"/>
      <c r="U1000" s="2"/>
      <c r="V1000" s="2"/>
    </row>
    <row r="1001" spans="13:22" x14ac:dyDescent="0.15">
      <c r="M1001" s="18"/>
      <c r="N1001" s="2"/>
      <c r="O1001" s="1"/>
      <c r="P1001" s="2"/>
      <c r="Q1001" s="1"/>
      <c r="R1001" s="2"/>
      <c r="S1001" s="1"/>
      <c r="T1001" s="2"/>
      <c r="U1001" s="2"/>
      <c r="V1001" s="2"/>
    </row>
    <row r="1002" spans="13:22" x14ac:dyDescent="0.15">
      <c r="M1002" s="18"/>
      <c r="N1002" s="2"/>
      <c r="O1002" s="1"/>
      <c r="P1002" s="2"/>
      <c r="Q1002" s="1"/>
      <c r="R1002" s="2"/>
      <c r="S1002" s="1"/>
      <c r="T1002" s="2"/>
      <c r="U1002" s="2"/>
      <c r="V1002" s="2"/>
    </row>
    <row r="1003" spans="13:22" x14ac:dyDescent="0.15">
      <c r="M1003" s="18"/>
      <c r="N1003" s="2"/>
      <c r="O1003" s="1"/>
      <c r="P1003" s="2"/>
      <c r="Q1003" s="1"/>
      <c r="R1003" s="2"/>
      <c r="S1003" s="1"/>
      <c r="T1003" s="2"/>
      <c r="U1003" s="2"/>
      <c r="V1003" s="2"/>
    </row>
    <row r="1004" spans="13:22" x14ac:dyDescent="0.15">
      <c r="M1004" s="18"/>
      <c r="N1004" s="2"/>
      <c r="O1004" s="1"/>
      <c r="P1004" s="2"/>
      <c r="Q1004" s="1"/>
      <c r="R1004" s="2"/>
      <c r="S1004" s="1"/>
      <c r="T1004" s="2"/>
      <c r="U1004" s="2"/>
      <c r="V1004" s="2"/>
    </row>
    <row r="1005" spans="13:22" x14ac:dyDescent="0.15">
      <c r="M1005" s="18"/>
      <c r="N1005" s="2"/>
      <c r="O1005" s="1"/>
      <c r="P1005" s="2"/>
      <c r="Q1005" s="1"/>
      <c r="R1005" s="2"/>
      <c r="S1005" s="1"/>
      <c r="T1005" s="2"/>
      <c r="U1005" s="2"/>
      <c r="V1005" s="2"/>
    </row>
    <row r="1006" spans="13:22" x14ac:dyDescent="0.15">
      <c r="M1006" s="18"/>
      <c r="N1006" s="2"/>
      <c r="O1006" s="1"/>
      <c r="P1006" s="2"/>
      <c r="Q1006" s="1"/>
      <c r="R1006" s="2"/>
      <c r="S1006" s="1"/>
      <c r="T1006" s="2"/>
      <c r="U1006" s="2"/>
      <c r="V1006" s="2"/>
    </row>
    <row r="1007" spans="13:22" x14ac:dyDescent="0.15">
      <c r="M1007" s="18"/>
      <c r="N1007" s="2"/>
      <c r="O1007" s="1"/>
      <c r="P1007" s="2"/>
      <c r="Q1007" s="1"/>
      <c r="R1007" s="2"/>
      <c r="S1007" s="1"/>
      <c r="T1007" s="2"/>
      <c r="U1007" s="2"/>
      <c r="V1007" s="2"/>
    </row>
    <row r="1008" spans="13:22" x14ac:dyDescent="0.15">
      <c r="M1008" s="18"/>
      <c r="N1008" s="2"/>
      <c r="O1008" s="1"/>
      <c r="P1008" s="2"/>
      <c r="Q1008" s="1"/>
      <c r="R1008" s="2"/>
      <c r="S1008" s="1"/>
      <c r="T1008" s="2"/>
      <c r="U1008" s="2"/>
      <c r="V1008" s="2"/>
    </row>
    <row r="1009" spans="13:22" x14ac:dyDescent="0.15">
      <c r="M1009" s="18"/>
      <c r="N1009" s="2"/>
      <c r="O1009" s="1"/>
      <c r="P1009" s="2"/>
      <c r="Q1009" s="1"/>
      <c r="R1009" s="2"/>
      <c r="S1009" s="1"/>
      <c r="T1009" s="2"/>
      <c r="U1009" s="2"/>
      <c r="V1009" s="2"/>
    </row>
    <row r="1010" spans="13:22" x14ac:dyDescent="0.15">
      <c r="M1010" s="18"/>
      <c r="N1010" s="2"/>
      <c r="O1010" s="1"/>
      <c r="P1010" s="2"/>
      <c r="Q1010" s="1"/>
      <c r="R1010" s="2"/>
      <c r="S1010" s="1"/>
      <c r="T1010" s="2"/>
      <c r="U1010" s="2"/>
      <c r="V1010" s="2"/>
    </row>
    <row r="1011" spans="13:22" x14ac:dyDescent="0.15">
      <c r="M1011" s="18"/>
      <c r="N1011" s="2"/>
      <c r="O1011" s="1"/>
      <c r="P1011" s="2"/>
      <c r="Q1011" s="1"/>
      <c r="R1011" s="2"/>
      <c r="S1011" s="1"/>
      <c r="T1011" s="2"/>
      <c r="U1011" s="2"/>
      <c r="V1011" s="2"/>
    </row>
    <row r="1012" spans="13:22" x14ac:dyDescent="0.15">
      <c r="M1012" s="18"/>
      <c r="N1012" s="2"/>
      <c r="O1012" s="1"/>
      <c r="P1012" s="2"/>
      <c r="Q1012" s="1"/>
      <c r="R1012" s="2"/>
      <c r="S1012" s="1"/>
      <c r="T1012" s="2"/>
      <c r="U1012" s="2"/>
      <c r="V1012" s="2"/>
    </row>
    <row r="1013" spans="13:22" x14ac:dyDescent="0.15">
      <c r="M1013" s="18"/>
      <c r="N1013" s="2"/>
      <c r="O1013" s="1"/>
      <c r="P1013" s="2"/>
      <c r="Q1013" s="1"/>
      <c r="R1013" s="2"/>
      <c r="S1013" s="1"/>
      <c r="T1013" s="2"/>
      <c r="U1013" s="2"/>
      <c r="V1013" s="2"/>
    </row>
    <row r="1014" spans="13:22" x14ac:dyDescent="0.15">
      <c r="M1014" s="18"/>
      <c r="N1014" s="2"/>
      <c r="O1014" s="1"/>
      <c r="P1014" s="2"/>
      <c r="Q1014" s="1"/>
      <c r="R1014" s="2"/>
      <c r="S1014" s="1"/>
      <c r="T1014" s="2"/>
      <c r="U1014" s="2"/>
      <c r="V1014" s="2"/>
    </row>
    <row r="1015" spans="13:22" x14ac:dyDescent="0.15">
      <c r="M1015" s="18"/>
      <c r="N1015" s="2"/>
      <c r="O1015" s="1"/>
      <c r="P1015" s="2"/>
      <c r="Q1015" s="1"/>
      <c r="R1015" s="2"/>
      <c r="S1015" s="1"/>
      <c r="T1015" s="2"/>
      <c r="U1015" s="2"/>
      <c r="V1015" s="2"/>
    </row>
    <row r="1016" spans="13:22" x14ac:dyDescent="0.15">
      <c r="M1016" s="18"/>
      <c r="N1016" s="2"/>
      <c r="O1016" s="1"/>
      <c r="P1016" s="2"/>
      <c r="Q1016" s="1"/>
      <c r="R1016" s="2"/>
      <c r="S1016" s="1"/>
      <c r="T1016" s="2"/>
      <c r="U1016" s="2"/>
      <c r="V1016" s="2"/>
    </row>
    <row r="1017" spans="13:22" x14ac:dyDescent="0.15">
      <c r="M1017" s="18"/>
      <c r="N1017" s="2"/>
      <c r="O1017" s="1"/>
      <c r="P1017" s="2"/>
      <c r="Q1017" s="1"/>
      <c r="R1017" s="2"/>
      <c r="S1017" s="1"/>
      <c r="T1017" s="2"/>
      <c r="U1017" s="2"/>
      <c r="V1017" s="2"/>
    </row>
    <row r="1018" spans="13:22" x14ac:dyDescent="0.15">
      <c r="M1018" s="18"/>
      <c r="N1018" s="2"/>
      <c r="O1018" s="1"/>
      <c r="P1018" s="2"/>
      <c r="Q1018" s="1"/>
      <c r="R1018" s="2"/>
      <c r="S1018" s="1"/>
      <c r="T1018" s="2"/>
      <c r="U1018" s="2"/>
      <c r="V1018" s="2"/>
    </row>
    <row r="1019" spans="13:22" x14ac:dyDescent="0.15">
      <c r="M1019" s="18"/>
      <c r="N1019" s="2"/>
      <c r="O1019" s="1"/>
      <c r="P1019" s="2"/>
      <c r="Q1019" s="1"/>
      <c r="R1019" s="2"/>
      <c r="S1019" s="1"/>
      <c r="T1019" s="2"/>
      <c r="U1019" s="2"/>
      <c r="V1019" s="2"/>
    </row>
    <row r="1020" spans="13:22" x14ac:dyDescent="0.15">
      <c r="M1020" s="18"/>
      <c r="N1020" s="2"/>
      <c r="O1020" s="1"/>
      <c r="P1020" s="2"/>
      <c r="Q1020" s="1"/>
      <c r="R1020" s="2"/>
      <c r="S1020" s="1"/>
      <c r="T1020" s="2"/>
      <c r="U1020" s="2"/>
      <c r="V1020" s="2"/>
    </row>
    <row r="1021" spans="13:22" x14ac:dyDescent="0.15">
      <c r="M1021" s="18"/>
      <c r="N1021" s="2"/>
      <c r="O1021" s="1"/>
      <c r="P1021" s="2"/>
      <c r="Q1021" s="1"/>
      <c r="R1021" s="2"/>
      <c r="S1021" s="1"/>
      <c r="T1021" s="2"/>
      <c r="U1021" s="2"/>
      <c r="V1021" s="2"/>
    </row>
    <row r="1022" spans="13:22" x14ac:dyDescent="0.15">
      <c r="M1022" s="18"/>
      <c r="N1022" s="2"/>
      <c r="O1022" s="1"/>
      <c r="P1022" s="2"/>
      <c r="Q1022" s="1"/>
      <c r="R1022" s="2"/>
      <c r="S1022" s="1"/>
      <c r="T1022" s="2"/>
      <c r="U1022" s="2"/>
      <c r="V1022" s="2"/>
    </row>
    <row r="1023" spans="13:22" x14ac:dyDescent="0.15">
      <c r="M1023" s="18"/>
      <c r="N1023" s="2"/>
      <c r="O1023" s="1"/>
      <c r="P1023" s="2"/>
      <c r="Q1023" s="1"/>
      <c r="R1023" s="2"/>
      <c r="S1023" s="1"/>
      <c r="T1023" s="2"/>
      <c r="U1023" s="2"/>
      <c r="V1023" s="2"/>
    </row>
    <row r="1024" spans="13:22" x14ac:dyDescent="0.15">
      <c r="M1024" s="18"/>
      <c r="N1024" s="2"/>
      <c r="O1024" s="1"/>
      <c r="P1024" s="2"/>
      <c r="Q1024" s="1"/>
      <c r="R1024" s="2"/>
      <c r="S1024" s="1"/>
      <c r="T1024" s="2"/>
      <c r="U1024" s="2"/>
      <c r="V1024" s="2"/>
    </row>
    <row r="1025" spans="13:22" x14ac:dyDescent="0.15">
      <c r="M1025" s="18"/>
      <c r="N1025" s="2"/>
      <c r="O1025" s="1"/>
      <c r="P1025" s="2"/>
      <c r="Q1025" s="1"/>
      <c r="R1025" s="2"/>
      <c r="S1025" s="1"/>
      <c r="T1025" s="2"/>
      <c r="U1025" s="2"/>
      <c r="V1025" s="2"/>
    </row>
    <row r="1026" spans="13:22" x14ac:dyDescent="0.15">
      <c r="M1026" s="18"/>
      <c r="N1026" s="2"/>
      <c r="O1026" s="1"/>
      <c r="P1026" s="2"/>
      <c r="Q1026" s="1"/>
      <c r="R1026" s="2"/>
      <c r="S1026" s="1"/>
      <c r="T1026" s="2"/>
      <c r="U1026" s="2"/>
      <c r="V1026" s="2"/>
    </row>
    <row r="1027" spans="13:22" x14ac:dyDescent="0.15">
      <c r="M1027" s="18"/>
      <c r="N1027" s="2"/>
      <c r="O1027" s="1"/>
      <c r="P1027" s="2"/>
      <c r="Q1027" s="1"/>
      <c r="R1027" s="2"/>
      <c r="S1027" s="1"/>
      <c r="T1027" s="2"/>
      <c r="U1027" s="2"/>
      <c r="V1027" s="2"/>
    </row>
    <row r="1028" spans="13:22" x14ac:dyDescent="0.15">
      <c r="M1028" s="18"/>
      <c r="N1028" s="2"/>
      <c r="O1028" s="1"/>
      <c r="P1028" s="2"/>
      <c r="Q1028" s="1"/>
      <c r="R1028" s="2"/>
      <c r="S1028" s="1"/>
      <c r="T1028" s="2"/>
      <c r="U1028" s="2"/>
      <c r="V1028" s="2"/>
    </row>
    <row r="1029" spans="13:22" x14ac:dyDescent="0.15">
      <c r="M1029" s="18"/>
      <c r="N1029" s="2"/>
      <c r="O1029" s="1"/>
      <c r="P1029" s="2"/>
      <c r="Q1029" s="1"/>
      <c r="R1029" s="2"/>
      <c r="S1029" s="1"/>
      <c r="T1029" s="2"/>
      <c r="U1029" s="2"/>
      <c r="V1029" s="2"/>
    </row>
    <row r="1030" spans="13:22" x14ac:dyDescent="0.15">
      <c r="M1030" s="18"/>
      <c r="N1030" s="2"/>
      <c r="O1030" s="1"/>
      <c r="P1030" s="2"/>
      <c r="Q1030" s="1"/>
      <c r="R1030" s="2"/>
      <c r="S1030" s="1"/>
      <c r="T1030" s="2"/>
      <c r="U1030" s="2"/>
      <c r="V1030" s="2"/>
    </row>
  </sheetData>
  <hyperlinks>
    <hyperlink ref="X80" r:id="rId1" xr:uid="{36A83132-A4D1-B24B-9EC4-9391EC6164BE}"/>
    <hyperlink ref="X82" r:id="rId2" xr:uid="{56BF5EF9-C3E0-104D-A2F2-66C2C9AB791E}"/>
    <hyperlink ref="X81" r:id="rId3" xr:uid="{8EAAFA6C-3964-E047-B83B-9AE320F058CB}"/>
    <hyperlink ref="X83" r:id="rId4" xr:uid="{951BD2EB-EBE0-9A41-95B8-595B428885FB}"/>
    <hyperlink ref="X78" r:id="rId5" xr:uid="{5FBC8ED3-AE07-6940-AA12-D1DE306A271D}"/>
    <hyperlink ref="X76" r:id="rId6" xr:uid="{A2C27008-C83F-E840-B137-DB90FBEBA6F4}"/>
    <hyperlink ref="X77" r:id="rId7" xr:uid="{0828AC46-A40B-204F-A6AC-A1613B6A4A3C}"/>
    <hyperlink ref="X85" r:id="rId8" xr:uid="{513FA8B4-C5DF-8F41-BDF6-B58584CE63D7}"/>
    <hyperlink ref="X86" r:id="rId9" xr:uid="{6DAA13A7-A685-2E44-8AC0-108A73859EDE}"/>
    <hyperlink ref="X87" r:id="rId10" xr:uid="{886DFAD3-1140-7C4F-BD8B-92AE8A12AC49}"/>
    <hyperlink ref="X75" r:id="rId11" xr:uid="{2825A38F-C9E8-C843-AEFA-E92DCE2EE7BE}"/>
    <hyperlink ref="X84" r:id="rId12" xr:uid="{3AFCE50D-5A4D-D049-BB69-680D0B04A403}"/>
    <hyperlink ref="X17" r:id="rId13" xr:uid="{CF31670B-921B-A142-922F-C958F4F3849A}"/>
    <hyperlink ref="Y99" r:id="rId14" xr:uid="{CF43B636-CFCA-3844-B814-F21AF2B8CFB8}"/>
    <hyperlink ref="Y102" r:id="rId15" xr:uid="{91F576F8-2525-5D4E-A9A9-85CFDBD62918}"/>
    <hyperlink ref="X19" r:id="rId16" display="https://www.sunpe.com/Uploads/download/SuNPe PROTOTYPE (Heicast PU8400).pdf" xr:uid="{67593604-3181-5F4E-8C99-631C906F7ADB}"/>
    <hyperlink ref="X20" r:id="rId17" display="https://www.sunpe.com/Uploads/download/SuNPe PROTOTYPE (Heicast PU8400).pdf" xr:uid="{729B5CF3-2739-2740-AB95-D2C8044172FD}"/>
    <hyperlink ref="X21" r:id="rId18" display="https://www.sunpe.com/Uploads/download/SuNPe PROTOTYPE (Heicast PU8400).pdf" xr:uid="{9CD282A0-281D-8C4E-9CB0-7639F13DAC9C}"/>
    <hyperlink ref="X22" r:id="rId19" display="https://www.sunpe.com/Uploads/download/SuNPe PROTOTYPE (Heicast PU8400).pdf" xr:uid="{69ACBF4B-CEAD-CE46-BE43-17A566F862A4}"/>
    <hyperlink ref="X23" r:id="rId20" display="https://www.sunpe.com/Uploads/download/SuNPe PROTOTYPE (Heicast PU8400).pdf" xr:uid="{1BAFC6A7-BD44-9A44-B12A-BDAD361EFA0F}"/>
    <hyperlink ref="X24" r:id="rId21" display="https://www.sunpe.com/Uploads/download/SuNPe PROTOTYPE (Heicast PU8400).pdf" xr:uid="{EEAFE982-6A2E-9545-A950-ACA6DDB2415C}"/>
    <hyperlink ref="X25" r:id="rId22" display="https://www.sunpe.com/Uploads/download/SuNPe PROTOTYPE (Heicast PU8400).pdf" xr:uid="{AF9FA9C7-5CAE-3144-88AA-71D5B6F0914F}"/>
    <hyperlink ref="X26" r:id="rId23" display="https://www.sunpe.com/Uploads/download/SuNPe PROTOTYPE (Heicast PU8400).pdf" xr:uid="{A9AEBB24-F393-BE4D-BF9F-EFDEE7D554F4}"/>
    <hyperlink ref="X18" r:id="rId24" display="https://www.sunpe.com/Uploads/download/SuNPe PROTOTYPE (Heicast PU8150).pdf" xr:uid="{26E34188-B770-D843-B2E2-CAFA05FB2C54}"/>
    <hyperlink ref="X4" r:id="rId25" xr:uid="{A9C93E4C-009B-8045-B7ED-2D6C29432A49}"/>
    <hyperlink ref="X6" r:id="rId26" xr:uid="{5D5BAAF8-1AFD-2D4C-AE40-EE33E10DE369}"/>
    <hyperlink ref="X11" r:id="rId27" xr:uid="{DD049B07-5BC2-8E4D-AF71-A94670987354}"/>
    <hyperlink ref="X10" r:id="rId28" xr:uid="{B034327A-F4F6-D840-B888-8843108C9866}"/>
    <hyperlink ref="X12" r:id="rId29" xr:uid="{B6B3C3C2-5B17-9E4D-BAC7-A3EAAADE7A30}"/>
    <hyperlink ref="X29" r:id="rId30" xr:uid="{D9F64071-4B1F-C44D-BC94-723DA8FD7C49}"/>
    <hyperlink ref="X31:X39" r:id="rId31" display="http://usglobalimages.stratasys.com/Main/Files/Material_Spec_Sheets/MSS_PJ_PJMaterialsDataSheet.pdf?v=635785205440671440" xr:uid="{65A89D8F-1FD7-C148-BD97-74ECA4CFEE09}"/>
    <hyperlink ref="X59" r:id="rId32" xr:uid="{89AB050D-100E-EC46-8485-C7813B07396C}"/>
    <hyperlink ref="X45" r:id="rId33" xr:uid="{155C8930-3F1D-F340-9792-DE6680D345C0}"/>
    <hyperlink ref="X56" r:id="rId34" xr:uid="{F652F38D-3CF1-3E4F-8D03-D70647D415B7}"/>
    <hyperlink ref="X46" r:id="rId35" xr:uid="{4E95B413-3EF2-C041-AB37-E23999718799}"/>
    <hyperlink ref="X30" r:id="rId36" xr:uid="{4736FD07-BAB6-464A-B868-EA409CB8ED71}"/>
    <hyperlink ref="X31" r:id="rId37" xr:uid="{02638239-403E-CF42-81FB-9BEE616D6E62}"/>
    <hyperlink ref="X48" r:id="rId38" xr:uid="{69E52D31-C844-6A41-B329-E76F73EDFEB6}"/>
    <hyperlink ref="X33" r:id="rId39" xr:uid="{0ECAE2B2-F363-C949-9AD9-8A885C0AD111}"/>
    <hyperlink ref="X34" r:id="rId40" xr:uid="{EB82F3B9-09CB-0B48-AAAF-72BF65F77130}"/>
    <hyperlink ref="X35" r:id="rId41" xr:uid="{C0D1F0D5-B996-5849-93E3-964E3010FDE2}"/>
    <hyperlink ref="X36" r:id="rId42" xr:uid="{2C033EA1-97FE-5846-A512-60E1F7654B87}"/>
    <hyperlink ref="X38" r:id="rId43" xr:uid="{9862220E-9B63-9240-8A7A-5D23A4AC829E}"/>
    <hyperlink ref="X37" r:id="rId44" xr:uid="{8C9B3C77-23F3-CA4A-80EA-1160D26426CE}"/>
    <hyperlink ref="X39" r:id="rId45" xr:uid="{3A23F4DA-EA7E-A845-8941-E687D6E69ED9}"/>
    <hyperlink ref="X40" r:id="rId46" xr:uid="{663D0E37-5D04-D041-9301-4874A8EBA30D}"/>
    <hyperlink ref="X41" r:id="rId47" xr:uid="{A7FB029B-8F60-CF47-A8E6-E8B7C3B2168D}"/>
    <hyperlink ref="X42" r:id="rId48" xr:uid="{23D521C7-7223-434A-A7DF-FFE3FADE3875}"/>
    <hyperlink ref="X43" r:id="rId49" xr:uid="{E5D69E60-310C-BA47-964B-7BBFF0D488E6}"/>
    <hyperlink ref="X44" r:id="rId50" xr:uid="{3E615139-B725-A746-9706-9B053E673803}"/>
    <hyperlink ref="X63" r:id="rId51" xr:uid="{D68A7280-486E-884B-BBCE-EF2FFEC31163}"/>
    <hyperlink ref="X64" r:id="rId52" xr:uid="{7F8EDF2C-82D4-C741-B31F-C26D4B7D5BDC}"/>
    <hyperlink ref="X65" r:id="rId53" xr:uid="{5809A46F-CE49-7F42-BA4C-F04941C61905}"/>
    <hyperlink ref="X66" r:id="rId54" xr:uid="{C1E8708B-D6C1-9E40-80D4-23AC86EB31EC}"/>
    <hyperlink ref="X67" r:id="rId55" xr:uid="{E7C11571-3F7A-A944-BCF3-F6ED7854ECBD}"/>
    <hyperlink ref="X68" r:id="rId56" xr:uid="{D9716893-D42E-8847-9E1C-AF5D0B0A95E1}"/>
    <hyperlink ref="X69" r:id="rId57" xr:uid="{40BADDAE-5849-7F4E-84CC-8132EE01F2F2}"/>
    <hyperlink ref="X70" r:id="rId58" xr:uid="{634F57AF-8DAC-2B4D-96EC-7ED50C1C28B8}"/>
    <hyperlink ref="X71" r:id="rId59" xr:uid="{1AF28FCA-A0CD-C64C-838F-17FB10DE1658}"/>
    <hyperlink ref="X72" r:id="rId60" xr:uid="{9C0A40EE-03ED-0943-84AD-2F8C505BDC26}"/>
    <hyperlink ref="X73" r:id="rId61" xr:uid="{FB7524EA-9585-9149-897A-2C4E72723BF0}"/>
    <hyperlink ref="X74" r:id="rId62" xr:uid="{A07FCCB1-D317-3E4C-B39A-807C5468F0F2}"/>
    <hyperlink ref="X89" r:id="rId63" xr:uid="{E2408269-357C-5B42-988A-7C13C5503F26}"/>
    <hyperlink ref="X90" r:id="rId64" xr:uid="{F021D1BA-42CA-A34F-9B11-68DC13E8181C}"/>
    <hyperlink ref="X91" r:id="rId65" xr:uid="{7382A19C-79DB-7741-85BF-EA6777F8B7D3}"/>
    <hyperlink ref="X92" r:id="rId66" xr:uid="{142E37FD-CBE0-7F45-8C3B-AF35F04025A8}"/>
    <hyperlink ref="X93" r:id="rId67" xr:uid="{23C5E2AA-D079-BB42-82C3-4A536D7D0771}"/>
    <hyperlink ref="X95" r:id="rId68" display="https://ultimaker.com/download/74972/UM180821 TDS ABS RB V12.pdf" xr:uid="{D593B6C5-6F49-A34A-A17B-963A1B78D3F6}"/>
    <hyperlink ref="X96" r:id="rId69" display="https://ultimaker.com/download/74970/UM180821 TDS PLA RB V11.pdf" xr:uid="{A8A8338D-A8A7-8B45-868A-A6388507AD9F}"/>
    <hyperlink ref="X97" r:id="rId70" display="https://ultimaker.com/download/74970/UM180821 TDS PLA RB V11.pdf" xr:uid="{C69C70F8-F02A-B64E-BE5C-9A0059A1342E}"/>
    <hyperlink ref="X98" r:id="rId71" display="https://ultimaker.com/download/74970/UM180821 TDS PLA RB V11.pdf" xr:uid="{915E9E3D-5A7F-964F-A0C3-E94CB8505106}"/>
    <hyperlink ref="X94" r:id="rId72" xr:uid="{9D71829F-337C-1C45-BD0C-BF1551C07C34}"/>
    <hyperlink ref="Y100" r:id="rId73" xr:uid="{E6B78CDC-AE51-5C40-A366-8A7EA7A40CB9}"/>
    <hyperlink ref="X99" r:id="rId74" xr:uid="{1AF89FD6-66C2-2449-8471-1B7A67EC5729}"/>
    <hyperlink ref="X100:X102" r:id="rId75" display="http://ytec3d.com/wp-content/uploads/2014/08/zp130.pdf" xr:uid="{79E8BB8F-827E-C545-8D54-208D3D276490}"/>
    <hyperlink ref="X103" r:id="rId76" xr:uid="{38B8CA69-B9E0-9C45-B9A4-B4140EC1CDEA}"/>
  </hyperlinks>
  <pageMargins left="0" right="0" top="0" bottom="0" header="0" footer="0"/>
  <pageSetup orientation="portrait" horizontalDpi="90" verticalDpi="90" r:id="rId77"/>
  <legacy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6040-24E7-654E-832D-FE70C5E0DB22}">
  <dimension ref="A1:W103"/>
  <sheetViews>
    <sheetView topLeftCell="E22" workbookViewId="0">
      <selection activeCell="I29" sqref="I29"/>
    </sheetView>
  </sheetViews>
  <sheetFormatPr baseColWidth="10" defaultColWidth="10.83203125" defaultRowHeight="13" x14ac:dyDescent="0.15"/>
  <cols>
    <col min="1" max="1" width="21.6640625" style="37" hidden="1" customWidth="1"/>
    <col min="2" max="2" width="22.1640625" style="6" hidden="1" customWidth="1"/>
    <col min="3" max="3" width="30.5" style="9" hidden="1" customWidth="1"/>
    <col min="4" max="4" width="14.33203125" style="10" hidden="1" customWidth="1"/>
    <col min="5" max="5" width="31.83203125" style="6" customWidth="1"/>
    <col min="6" max="6" width="23" style="6" customWidth="1"/>
    <col min="7" max="7" width="18.83203125" style="6" customWidth="1"/>
    <col min="8" max="8" width="13.1640625" style="6" customWidth="1"/>
    <col min="9" max="9" width="15.6640625" style="6" customWidth="1"/>
    <col min="10" max="10" width="3" style="6" hidden="1" customWidth="1"/>
    <col min="11" max="11" width="10.83203125" style="6" hidden="1" customWidth="1"/>
    <col min="12" max="12" width="15" style="6" customWidth="1"/>
    <col min="13" max="13" width="7.1640625" style="55" customWidth="1"/>
    <col min="14" max="14" width="7.1640625" style="55" hidden="1" customWidth="1"/>
    <col min="15" max="15" width="7.1640625" style="56" customWidth="1"/>
    <col min="16" max="16" width="7.1640625" style="55" hidden="1" customWidth="1"/>
    <col min="17" max="17" width="7.1640625" style="55" customWidth="1"/>
    <col min="18" max="18" width="7.1640625" style="55" hidden="1" customWidth="1"/>
    <col min="19" max="19" width="7.1640625" style="55" customWidth="1"/>
    <col min="20" max="20" width="10.83203125" style="6" hidden="1" customWidth="1"/>
    <col min="21" max="21" width="13" style="6" customWidth="1"/>
    <col min="22" max="22" width="10.83203125" style="6" hidden="1" customWidth="1"/>
    <col min="23" max="23" width="13" style="8" customWidth="1"/>
    <col min="24" max="16384" width="10.83203125" style="6"/>
  </cols>
  <sheetData>
    <row r="1" spans="1:23" s="59" customFormat="1" ht="77" customHeight="1" thickBot="1" x14ac:dyDescent="0.25">
      <c r="A1" s="57" t="str">
        <f>'Material Data'!A1</f>
        <v>Source</v>
      </c>
      <c r="B1" s="57" t="str">
        <f>'Material Data'!B1</f>
        <v>Source (short)</v>
      </c>
      <c r="C1" s="57" t="str">
        <f>'Material Data'!C1</f>
        <v>Material Description</v>
      </c>
      <c r="D1" s="57" t="str">
        <f>'Material Data'!D1</f>
        <v>Material Description (short)</v>
      </c>
      <c r="E1" s="57" t="str">
        <f>'Material Data'!E1</f>
        <v>Material Name</v>
      </c>
      <c r="F1" s="57" t="str">
        <f>'Material Data'!F1</f>
        <v>Manufacturer Location</v>
      </c>
      <c r="G1" s="57" t="str">
        <f>'Material Data'!I1</f>
        <v>Material</v>
      </c>
      <c r="H1" s="57" t="str">
        <f>'Material Data'!J1</f>
        <v>Color Tested</v>
      </c>
      <c r="I1" s="57" t="str">
        <f>'Material Data'!G1</f>
        <v>Shore Hardness</v>
      </c>
      <c r="J1" s="57" t="str">
        <f>'Material Data'!H1</f>
        <v>Specific Gravity</v>
      </c>
      <c r="K1" s="57" t="str">
        <f>'Material Data'!K1</f>
        <v>Print/Cast</v>
      </c>
      <c r="L1" s="57" t="str">
        <f>'Material Data'!L1</f>
        <v>Manufacturing Process as tested</v>
      </c>
      <c r="M1" s="57" t="str">
        <f>'Material Data'!M1</f>
        <v>140kV Mean</v>
      </c>
      <c r="N1" s="58" t="str">
        <f>'Material Data'!N1</f>
        <v>140kV SD</v>
      </c>
      <c r="O1" s="57" t="str">
        <f>'Material Data'!O1</f>
        <v>120kV Mean</v>
      </c>
      <c r="P1" s="58" t="str">
        <f>'Material Data'!P1</f>
        <v>120kV SD</v>
      </c>
      <c r="Q1" s="57" t="str">
        <f>'Material Data'!Q1</f>
        <v>100kV Mean</v>
      </c>
      <c r="R1" s="58" t="str">
        <f>'Material Data'!R1</f>
        <v>100kV SD</v>
      </c>
      <c r="S1" s="57" t="str">
        <f>'Material Data'!S1</f>
        <v>80kV Mean</v>
      </c>
      <c r="T1" s="57" t="str">
        <f>'Material Data'!T1</f>
        <v>80kV SD</v>
      </c>
      <c r="U1" s="57" t="str">
        <f>'Material Data'!U1</f>
        <v>Fabrication Service</v>
      </c>
      <c r="V1" s="57" t="str">
        <f>'Material Data'!V1</f>
        <v>Cost Category</v>
      </c>
      <c r="W1" s="60" t="str">
        <f>'Material Data'!W1</f>
        <v>Aproximate Material Price ($USD/L)</v>
      </c>
    </row>
    <row r="2" spans="1:23" ht="18" customHeight="1" x14ac:dyDescent="0.2">
      <c r="A2" s="53" t="str">
        <f>'Material Data'!A2</f>
        <v>Axson-Technologies</v>
      </c>
      <c r="B2" s="53" t="str">
        <f>'Material Data'!B2</f>
        <v>Axson-Technologies</v>
      </c>
      <c r="C2" s="53" t="str">
        <f>'Material Data'!C2</f>
        <v>PX223HT</v>
      </c>
      <c r="D2" s="53" t="str">
        <f>'Material Data'!D2</f>
        <v>PX223HT</v>
      </c>
      <c r="E2" s="53" t="str">
        <f>'Material Data'!E2</f>
        <v>Axson-Technologies PX223HT</v>
      </c>
      <c r="F2" s="53" t="str">
        <f>'Material Data'!F2</f>
        <v>Madison Heights, MI USA</v>
      </c>
      <c r="G2" s="53" t="str">
        <f>'Material Data'!I2</f>
        <v>Polyurethane</v>
      </c>
      <c r="H2" s="53" t="str">
        <f>'Material Data'!J2</f>
        <v>Black</v>
      </c>
      <c r="I2" s="53" t="str">
        <f>'Material Data'!G2</f>
        <v>80D</v>
      </c>
      <c r="J2" s="53">
        <f>'Material Data'!H2</f>
        <v>0</v>
      </c>
      <c r="K2" s="53" t="str">
        <f>'Material Data'!K2</f>
        <v>CAST</v>
      </c>
      <c r="L2" s="53" t="str">
        <f>'Material Data'!L2</f>
        <v>VC</v>
      </c>
      <c r="M2" s="54">
        <f>'Material Data'!M2</f>
        <v>176.4375</v>
      </c>
      <c r="N2" s="54">
        <f>'Material Data'!N2</f>
        <v>3.3632819999999999</v>
      </c>
      <c r="O2" s="54">
        <f>'Material Data'!O2</f>
        <v>185.11599699999999</v>
      </c>
      <c r="P2" s="54">
        <f>'Material Data'!P2</f>
        <v>5.6391070000000001</v>
      </c>
      <c r="Q2" s="54">
        <f>'Material Data'!Q2</f>
        <v>183.67944299999999</v>
      </c>
      <c r="R2" s="54">
        <f>'Material Data'!R2</f>
        <v>3.9295939999999998</v>
      </c>
      <c r="S2" s="54">
        <f>'Material Data'!S2</f>
        <v>214.80635100000001</v>
      </c>
      <c r="T2" s="53">
        <f>'Material Data'!T2</f>
        <v>5.4384050000000004</v>
      </c>
      <c r="U2" s="53" t="str">
        <f>'Material Data'!U2</f>
        <v>Professional</v>
      </c>
      <c r="V2" s="53" t="str">
        <f>'Material Data'!V2</f>
        <v>Expensive</v>
      </c>
      <c r="W2" s="61"/>
    </row>
    <row r="3" spans="1:23" ht="18" customHeight="1" x14ac:dyDescent="0.2">
      <c r="A3" s="53" t="str">
        <f>'Material Data'!A3</f>
        <v>Axson-Technologies</v>
      </c>
      <c r="B3" s="53" t="str">
        <f>'Material Data'!B3</f>
        <v>Axson-Technologies</v>
      </c>
      <c r="C3" s="53" t="str">
        <f>'Material Data'!C3</f>
        <v>PX522HT</v>
      </c>
      <c r="D3" s="53" t="str">
        <f>'Material Data'!D3</f>
        <v>PX522HT</v>
      </c>
      <c r="E3" s="53" t="str">
        <f>'Material Data'!E3</f>
        <v>Axson-Technologies PX522HT</v>
      </c>
      <c r="F3" s="53" t="str">
        <f>'Material Data'!F3</f>
        <v>Madison Heights, MI USA</v>
      </c>
      <c r="G3" s="53" t="str">
        <f>'Material Data'!I3</f>
        <v>Urethane</v>
      </c>
      <c r="H3" s="53" t="str">
        <f>'Material Data'!J3</f>
        <v>Clear</v>
      </c>
      <c r="I3" s="53" t="str">
        <f>'Material Data'!G3</f>
        <v>87D</v>
      </c>
      <c r="J3" s="53">
        <f>'Material Data'!H3</f>
        <v>0</v>
      </c>
      <c r="K3" s="53" t="str">
        <f>'Material Data'!K3</f>
        <v>CAST</v>
      </c>
      <c r="L3" s="53" t="str">
        <f>'Material Data'!L3</f>
        <v>VC</v>
      </c>
      <c r="M3" s="54">
        <f>'Material Data'!M3</f>
        <v>70.221939000000006</v>
      </c>
      <c r="N3" s="54">
        <f>'Material Data'!N3</f>
        <v>8.0150900000000007</v>
      </c>
      <c r="O3" s="54">
        <f>'Material Data'!O3</f>
        <v>54.102679999999999</v>
      </c>
      <c r="P3" s="54">
        <f>'Material Data'!P3</f>
        <v>14.064374000000001</v>
      </c>
      <c r="Q3" s="54">
        <f>'Material Data'!Q3</f>
        <v>61.906886999999998</v>
      </c>
      <c r="R3" s="54">
        <f>'Material Data'!R3</f>
        <v>10.832727999999999</v>
      </c>
      <c r="S3" s="54">
        <f>'Material Data'!S3</f>
        <v>37.178570000000001</v>
      </c>
      <c r="T3" s="53">
        <f>'Material Data'!T3</f>
        <v>15.859909</v>
      </c>
      <c r="U3" s="53" t="str">
        <f>'Material Data'!U3</f>
        <v>Professional</v>
      </c>
      <c r="V3" s="53" t="str">
        <f>'Material Data'!V3</f>
        <v>Expensive</v>
      </c>
      <c r="W3" s="61"/>
    </row>
    <row r="4" spans="1:23" ht="18" customHeight="1" x14ac:dyDescent="0.2">
      <c r="A4" s="53" t="str">
        <f>'Material Data'!A4</f>
        <v>Axson-Technologies</v>
      </c>
      <c r="B4" s="53" t="str">
        <f>'Material Data'!B4</f>
        <v>Axson-Technologies</v>
      </c>
      <c r="C4" s="53" t="str">
        <f>'Material Data'!C4</f>
        <v>UP5690</v>
      </c>
      <c r="D4" s="53" t="str">
        <f>'Material Data'!D4</f>
        <v>UP5690</v>
      </c>
      <c r="E4" s="53" t="str">
        <f>'Material Data'!E4</f>
        <v>Axson-Technologies UP5690</v>
      </c>
      <c r="F4" s="53" t="str">
        <f>'Material Data'!F4</f>
        <v>Madison Heights, MI USA</v>
      </c>
      <c r="G4" s="53" t="str">
        <f>'Material Data'!I4</f>
        <v>Polyurethane</v>
      </c>
      <c r="H4" s="53" t="str">
        <f>'Material Data'!J4</f>
        <v>Black</v>
      </c>
      <c r="I4" s="53" t="str">
        <f>'Material Data'!G4</f>
        <v>75-83D</v>
      </c>
      <c r="J4" s="53">
        <f>'Material Data'!H4</f>
        <v>0</v>
      </c>
      <c r="K4" s="53" t="str">
        <f>'Material Data'!K4</f>
        <v>CAST</v>
      </c>
      <c r="L4" s="53" t="str">
        <f>'Material Data'!L4</f>
        <v>VC</v>
      </c>
      <c r="M4" s="54">
        <f>'Material Data'!M4</f>
        <v>104.77417</v>
      </c>
      <c r="N4" s="54">
        <f>'Material Data'!N4</f>
        <v>9.6814680000000006</v>
      </c>
      <c r="O4" s="54">
        <f>'Material Data'!O4</f>
        <v>111.731667</v>
      </c>
      <c r="P4" s="54">
        <f>'Material Data'!P4</f>
        <v>8.7412259999999993</v>
      </c>
      <c r="Q4" s="54">
        <f>'Material Data'!Q4</f>
        <v>100.428337</v>
      </c>
      <c r="R4" s="54">
        <f>'Material Data'!R4</f>
        <v>11.767405999999999</v>
      </c>
      <c r="S4" s="54">
        <f>'Material Data'!S4</f>
        <v>95.187079999999995</v>
      </c>
      <c r="T4" s="53">
        <f>'Material Data'!T4</f>
        <v>8.9960989999999992</v>
      </c>
      <c r="U4" s="53" t="str">
        <f>'Material Data'!U4</f>
        <v>Professional</v>
      </c>
      <c r="V4" s="53" t="str">
        <f>'Material Data'!V4</f>
        <v>Expensive</v>
      </c>
      <c r="W4" s="61"/>
    </row>
    <row r="5" spans="1:23" ht="18" x14ac:dyDescent="0.2">
      <c r="A5" s="53" t="str">
        <f>'Material Data'!A5</f>
        <v>Fathom</v>
      </c>
      <c r="B5" s="53" t="str">
        <f>'Material Data'!B5</f>
        <v>Fathom</v>
      </c>
      <c r="C5" s="53" t="str">
        <f>'Material Data'!C5</f>
        <v>SLS Black</v>
      </c>
      <c r="D5" s="53" t="str">
        <f>'Material Data'!D5</f>
        <v>SLS Black</v>
      </c>
      <c r="E5" s="53" t="str">
        <f>'Material Data'!E5</f>
        <v>Fathom SLS Black</v>
      </c>
      <c r="F5" s="53" t="str">
        <f>'Material Data'!F5</f>
        <v>Oakland, CA, USA</v>
      </c>
      <c r="G5" s="53" t="str">
        <f>'Material Data'!I5</f>
        <v>Nylon</v>
      </c>
      <c r="H5" s="53" t="str">
        <f>'Material Data'!J5</f>
        <v>Black</v>
      </c>
      <c r="I5" s="53" t="str">
        <f>'Material Data'!G5</f>
        <v>75D</v>
      </c>
      <c r="J5" s="53">
        <f>'Material Data'!H5</f>
        <v>0</v>
      </c>
      <c r="K5" s="53" t="str">
        <f>'Material Data'!K5</f>
        <v>Print</v>
      </c>
      <c r="L5" s="53" t="str">
        <f>'Material Data'!L5</f>
        <v>SLS</v>
      </c>
      <c r="M5" s="54">
        <f>'Material Data'!M5</f>
        <v>-82.998954999999995</v>
      </c>
      <c r="N5" s="54">
        <f>'Material Data'!N5</f>
        <v>7.5914339999999996</v>
      </c>
      <c r="O5" s="54">
        <f>'Material Data'!O5</f>
        <v>-80.474997999999999</v>
      </c>
      <c r="P5" s="54">
        <f>'Material Data'!P5</f>
        <v>6.924404</v>
      </c>
      <c r="Q5" s="54">
        <f>'Material Data'!Q5</f>
        <v>-81.672920000000005</v>
      </c>
      <c r="R5" s="54">
        <f>'Material Data'!R5</f>
        <v>9.4904060000000001</v>
      </c>
      <c r="S5" s="54">
        <f>'Material Data'!S5</f>
        <v>-98.878128000000004</v>
      </c>
      <c r="T5" s="53">
        <f>'Material Data'!T5</f>
        <v>5.8858959999999998</v>
      </c>
      <c r="U5" s="53" t="str">
        <f>'Material Data'!U5</f>
        <v>Professional</v>
      </c>
      <c r="V5" s="53" t="str">
        <f>'Material Data'!V5</f>
        <v>Expensive</v>
      </c>
      <c r="W5" s="61"/>
    </row>
    <row r="6" spans="1:23" ht="18" x14ac:dyDescent="0.2">
      <c r="A6" s="53" t="str">
        <f>'Material Data'!A6</f>
        <v>Fathom</v>
      </c>
      <c r="B6" s="53" t="str">
        <f>'Material Data'!B6</f>
        <v>Fathom</v>
      </c>
      <c r="C6" s="53" t="str">
        <f>'Material Data'!C6</f>
        <v>SLS Blue</v>
      </c>
      <c r="D6" s="53" t="str">
        <f>'Material Data'!D6</f>
        <v>SLS Blue</v>
      </c>
      <c r="E6" s="53" t="str">
        <f>'Material Data'!E6</f>
        <v>Fathom SLS Blue</v>
      </c>
      <c r="F6" s="53" t="str">
        <f>'Material Data'!F6</f>
        <v>Oakland, CA, USA</v>
      </c>
      <c r="G6" s="53" t="str">
        <f>'Material Data'!I6</f>
        <v>Nylon</v>
      </c>
      <c r="H6" s="53" t="str">
        <f>'Material Data'!J6</f>
        <v>Blue</v>
      </c>
      <c r="I6" s="53" t="str">
        <f>'Material Data'!G6</f>
        <v>75D</v>
      </c>
      <c r="J6" s="53">
        <f>'Material Data'!H6</f>
        <v>0</v>
      </c>
      <c r="K6" s="53" t="str">
        <f>'Material Data'!K6</f>
        <v>Print</v>
      </c>
      <c r="L6" s="53" t="str">
        <f>'Material Data'!L6</f>
        <v>SLS</v>
      </c>
      <c r="M6" s="54">
        <f>'Material Data'!M6</f>
        <v>-77.444443000000007</v>
      </c>
      <c r="N6" s="54">
        <f>'Material Data'!N6</f>
        <v>6.8824329999999998</v>
      </c>
      <c r="O6" s="54">
        <f>'Material Data'!O6</f>
        <v>-80.966269999999994</v>
      </c>
      <c r="P6" s="54">
        <f>'Material Data'!P6</f>
        <v>15.376526999999999</v>
      </c>
      <c r="Q6" s="54">
        <f>'Material Data'!Q6</f>
        <v>-90.294640000000001</v>
      </c>
      <c r="R6" s="54">
        <f>'Material Data'!R6</f>
        <v>3.0151059999999998</v>
      </c>
      <c r="S6" s="54">
        <f>'Material Data'!S6</f>
        <v>-99.531745999999998</v>
      </c>
      <c r="T6" s="53">
        <f>'Material Data'!T6</f>
        <v>13.834792999999999</v>
      </c>
      <c r="U6" s="53" t="str">
        <f>'Material Data'!U6</f>
        <v>Professional</v>
      </c>
      <c r="V6" s="53" t="str">
        <f>'Material Data'!V6</f>
        <v>Expensive</v>
      </c>
      <c r="W6" s="61"/>
    </row>
    <row r="7" spans="1:23" ht="18" x14ac:dyDescent="0.2">
      <c r="A7" s="53" t="str">
        <f>'Material Data'!A7</f>
        <v>Fathom</v>
      </c>
      <c r="B7" s="53" t="str">
        <f>'Material Data'!B7</f>
        <v>Fathom</v>
      </c>
      <c r="C7" s="53" t="str">
        <f>'Material Data'!C7</f>
        <v>SLS Red</v>
      </c>
      <c r="D7" s="53" t="str">
        <f>'Material Data'!D7</f>
        <v>SLS Red</v>
      </c>
      <c r="E7" s="53" t="str">
        <f>'Material Data'!E7</f>
        <v>Fathom SLS Red</v>
      </c>
      <c r="F7" s="53" t="str">
        <f>'Material Data'!F7</f>
        <v>Oakland, CA, USA</v>
      </c>
      <c r="G7" s="53" t="str">
        <f>'Material Data'!I7</f>
        <v>Nylon</v>
      </c>
      <c r="H7" s="53" t="str">
        <f>'Material Data'!J7</f>
        <v>Red</v>
      </c>
      <c r="I7" s="53" t="str">
        <f>'Material Data'!G7</f>
        <v>75D</v>
      </c>
      <c r="J7" s="53">
        <f>'Material Data'!H7</f>
        <v>0</v>
      </c>
      <c r="K7" s="53" t="str">
        <f>'Material Data'!K7</f>
        <v>Print</v>
      </c>
      <c r="L7" s="53" t="str">
        <f>'Material Data'!L7</f>
        <v>SLS</v>
      </c>
      <c r="M7" s="54">
        <f>'Material Data'!M7</f>
        <v>-87.249038999999996</v>
      </c>
      <c r="N7" s="54">
        <f>'Material Data'!N7</f>
        <v>7.1338340000000002</v>
      </c>
      <c r="O7" s="54">
        <f>'Material Data'!O7</f>
        <v>-97.465384999999998</v>
      </c>
      <c r="P7" s="54">
        <f>'Material Data'!P7</f>
        <v>7.4372850000000001</v>
      </c>
      <c r="Q7" s="54">
        <f>'Material Data'!Q7</f>
        <v>-92.064423000000005</v>
      </c>
      <c r="R7" s="54">
        <f>'Material Data'!R7</f>
        <v>3.8399179999999999</v>
      </c>
      <c r="S7" s="54">
        <f>'Material Data'!S7</f>
        <v>-115.82403600000001</v>
      </c>
      <c r="T7" s="53">
        <f>'Material Data'!T7</f>
        <v>7.6943440000000001</v>
      </c>
      <c r="U7" s="53" t="str">
        <f>'Material Data'!U7</f>
        <v>Professional</v>
      </c>
      <c r="V7" s="53" t="str">
        <f>'Material Data'!V7</f>
        <v>Expensive</v>
      </c>
      <c r="W7" s="61"/>
    </row>
    <row r="8" spans="1:23" ht="18" x14ac:dyDescent="0.2">
      <c r="A8" s="53" t="str">
        <f>'Material Data'!A8</f>
        <v>Fathom</v>
      </c>
      <c r="B8" s="53" t="str">
        <f>'Material Data'!B8</f>
        <v>Fathom</v>
      </c>
      <c r="C8" s="53" t="str">
        <f>'Material Data'!C8</f>
        <v>SLS Yellow</v>
      </c>
      <c r="D8" s="53" t="str">
        <f>'Material Data'!D8</f>
        <v>SLS Yellow</v>
      </c>
      <c r="E8" s="53" t="str">
        <f>'Material Data'!E8</f>
        <v>Fathom SLS Yellow</v>
      </c>
      <c r="F8" s="53" t="str">
        <f>'Material Data'!F8</f>
        <v>Oakland, CA, USA</v>
      </c>
      <c r="G8" s="53" t="str">
        <f>'Material Data'!I8</f>
        <v>Nylon</v>
      </c>
      <c r="H8" s="53" t="str">
        <f>'Material Data'!J8</f>
        <v>Yellow</v>
      </c>
      <c r="I8" s="53" t="str">
        <f>'Material Data'!G8</f>
        <v>75D</v>
      </c>
      <c r="J8" s="53">
        <f>'Material Data'!H8</f>
        <v>0</v>
      </c>
      <c r="K8" s="53" t="str">
        <f>'Material Data'!K8</f>
        <v>Print</v>
      </c>
      <c r="L8" s="53" t="str">
        <f>'Material Data'!L8</f>
        <v>SLS</v>
      </c>
      <c r="M8" s="54">
        <f>'Material Data'!M8</f>
        <v>-89.039062000000001</v>
      </c>
      <c r="N8" s="54">
        <f>'Material Data'!N8</f>
        <v>19.389688</v>
      </c>
      <c r="O8" s="54">
        <f>'Material Data'!O8</f>
        <v>-91.53125</v>
      </c>
      <c r="P8" s="54">
        <f>'Material Data'!P8</f>
        <v>10.430375</v>
      </c>
      <c r="Q8" s="54">
        <f>'Material Data'!Q8</f>
        <v>-95.725693000000007</v>
      </c>
      <c r="R8" s="54">
        <f>'Material Data'!R8</f>
        <v>14.608687</v>
      </c>
      <c r="S8" s="54">
        <f>'Material Data'!S8</f>
        <v>-110.479164</v>
      </c>
      <c r="T8" s="53">
        <f>'Material Data'!T8</f>
        <v>10.965228</v>
      </c>
      <c r="U8" s="53" t="str">
        <f>'Material Data'!U8</f>
        <v>Professional</v>
      </c>
      <c r="V8" s="53" t="str">
        <f>'Material Data'!V8</f>
        <v>Expensive</v>
      </c>
      <c r="W8" s="61"/>
    </row>
    <row r="9" spans="1:23" ht="18" customHeight="1" x14ac:dyDescent="0.2">
      <c r="A9" s="53" t="str">
        <f>'Material Data'!A9</f>
        <v>Formlabs Inc.</v>
      </c>
      <c r="B9" s="53" t="str">
        <f>'Material Data'!B9</f>
        <v>Formlabs Inc.</v>
      </c>
      <c r="C9" s="53" t="str">
        <f>'Material Data'!C9</f>
        <v>Black (V2)</v>
      </c>
      <c r="D9" s="53" t="str">
        <f>'Material Data'!D9</f>
        <v>Black</v>
      </c>
      <c r="E9" s="53" t="str">
        <f>'Material Data'!E9</f>
        <v>Formlabs Inc. Black</v>
      </c>
      <c r="F9" s="53" t="str">
        <f>'Material Data'!F9</f>
        <v>Somerville, MA, USA</v>
      </c>
      <c r="G9" s="53" t="str">
        <f>'Material Data'!I9</f>
        <v>Photopolymer Resin</v>
      </c>
      <c r="H9" s="53" t="str">
        <f>'Material Data'!J9</f>
        <v>Black</v>
      </c>
      <c r="I9" s="53" t="str">
        <f>'Material Data'!G9</f>
        <v>76D-86D</v>
      </c>
      <c r="J9" s="53">
        <f>'Material Data'!H9</f>
        <v>0</v>
      </c>
      <c r="K9" s="53" t="str">
        <f>'Material Data'!K9</f>
        <v>PRINT</v>
      </c>
      <c r="L9" s="53" t="str">
        <f>'Material Data'!L9</f>
        <v>SLA</v>
      </c>
      <c r="M9" s="54">
        <f>'Material Data'!M9</f>
        <v>124.386009</v>
      </c>
      <c r="N9" s="54">
        <f>'Material Data'!N9</f>
        <v>2.927689</v>
      </c>
      <c r="O9" s="54">
        <f>'Material Data'!O9</f>
        <v>120.15089399999999</v>
      </c>
      <c r="P9" s="54">
        <f>'Material Data'!P9</f>
        <v>4.0912769999999998</v>
      </c>
      <c r="Q9" s="54">
        <f>'Material Data'!Q9</f>
        <v>115.78928399999999</v>
      </c>
      <c r="R9" s="54">
        <f>'Material Data'!R9</f>
        <v>3.3544160000000001</v>
      </c>
      <c r="S9" s="54">
        <f>'Material Data'!S9</f>
        <v>106.20476499999999</v>
      </c>
      <c r="T9" s="53">
        <f>'Material Data'!T9</f>
        <v>4.2166180000000004</v>
      </c>
      <c r="U9" s="53" t="str">
        <f>'Material Data'!U9</f>
        <v>Hobbyist</v>
      </c>
      <c r="V9" s="53" t="str">
        <f>'Material Data'!V9</f>
        <v>Moderate</v>
      </c>
      <c r="W9" s="61">
        <f>'Material Data'!W9</f>
        <v>149</v>
      </c>
    </row>
    <row r="10" spans="1:23" ht="18" customHeight="1" x14ac:dyDescent="0.2">
      <c r="A10" s="53" t="str">
        <f>'Material Data'!A10</f>
        <v>Formlabs Inc.</v>
      </c>
      <c r="B10" s="53" t="str">
        <f>'Material Data'!B10</f>
        <v>Formlabs Inc.</v>
      </c>
      <c r="C10" s="53" t="str">
        <f>'Material Data'!C10</f>
        <v>Clear (V4)</v>
      </c>
      <c r="D10" s="53" t="str">
        <f>'Material Data'!D10</f>
        <v>Clear</v>
      </c>
      <c r="E10" s="53" t="str">
        <f>'Material Data'!E10</f>
        <v>Formlabs Inc. Clear</v>
      </c>
      <c r="F10" s="53" t="str">
        <f>'Material Data'!F10</f>
        <v>Somerville, MA, USA</v>
      </c>
      <c r="G10" s="53" t="str">
        <f>'Material Data'!I10</f>
        <v>Photopolymer Resin</v>
      </c>
      <c r="H10" s="53" t="str">
        <f>'Material Data'!J10</f>
        <v>Clear</v>
      </c>
      <c r="I10" s="53" t="str">
        <f>'Material Data'!G10</f>
        <v>76D-86D</v>
      </c>
      <c r="J10" s="53">
        <f>'Material Data'!H10</f>
        <v>0</v>
      </c>
      <c r="K10" s="53" t="str">
        <f>'Material Data'!K10</f>
        <v>PRINT</v>
      </c>
      <c r="L10" s="53" t="str">
        <f>'Material Data'!L10</f>
        <v>SLA</v>
      </c>
      <c r="M10" s="54">
        <f>'Material Data'!M10</f>
        <v>122.762756</v>
      </c>
      <c r="N10" s="54">
        <f>'Material Data'!N10</f>
        <v>4.4734080000000001</v>
      </c>
      <c r="O10" s="54">
        <f>'Material Data'!O10</f>
        <v>119.36876700000001</v>
      </c>
      <c r="P10" s="54">
        <f>'Material Data'!P10</f>
        <v>4.2575839999999996</v>
      </c>
      <c r="Q10" s="54">
        <f>'Material Data'!Q10</f>
        <v>117.263603</v>
      </c>
      <c r="R10" s="54">
        <f>'Material Data'!R10</f>
        <v>3.7669069999999998</v>
      </c>
      <c r="S10" s="54">
        <f>'Material Data'!S10</f>
        <v>103.798187</v>
      </c>
      <c r="T10" s="53">
        <f>'Material Data'!T10</f>
        <v>4.4911630000000002</v>
      </c>
      <c r="U10" s="53" t="str">
        <f>'Material Data'!U10</f>
        <v>Hobbyist</v>
      </c>
      <c r="V10" s="53" t="str">
        <f>'Material Data'!V10</f>
        <v>Moderate</v>
      </c>
      <c r="W10" s="61">
        <f>'Material Data'!W10</f>
        <v>149</v>
      </c>
    </row>
    <row r="11" spans="1:23" ht="18" customHeight="1" x14ac:dyDescent="0.2">
      <c r="A11" s="53" t="str">
        <f>'Material Data'!A11</f>
        <v>Formlabs Inc.</v>
      </c>
      <c r="B11" s="53" t="str">
        <f>'Material Data'!B11</f>
        <v>Formlabs Inc.</v>
      </c>
      <c r="C11" s="53" t="str">
        <f>'Material Data'!C11</f>
        <v>Dental (V1)</v>
      </c>
      <c r="D11" s="53" t="str">
        <f>'Material Data'!D11</f>
        <v>Dental</v>
      </c>
      <c r="E11" s="53" t="str">
        <f>'Material Data'!E11</f>
        <v>Formlabs Inc. Dental</v>
      </c>
      <c r="F11" s="53" t="str">
        <f>'Material Data'!F11</f>
        <v>Somerville, MA, USA</v>
      </c>
      <c r="G11" s="53" t="str">
        <f>'Material Data'!I11</f>
        <v>Photopolymer Resin</v>
      </c>
      <c r="H11" s="53" t="str">
        <f>'Material Data'!J11</f>
        <v>Orange</v>
      </c>
      <c r="I11" s="53" t="str">
        <f>'Material Data'!G11</f>
        <v>80-90D</v>
      </c>
      <c r="J11" s="53">
        <f>'Material Data'!H11</f>
        <v>0</v>
      </c>
      <c r="K11" s="53" t="str">
        <f>'Material Data'!K11</f>
        <v>PRINT</v>
      </c>
      <c r="L11" s="53" t="str">
        <f>'Material Data'!L11</f>
        <v>SLA</v>
      </c>
      <c r="M11" s="54">
        <f>'Material Data'!M11</f>
        <v>127.557014</v>
      </c>
      <c r="N11" s="54">
        <f>'Material Data'!N11</f>
        <v>7.3136700000000001</v>
      </c>
      <c r="O11" s="54">
        <f>'Material Data'!O11</f>
        <v>122.54641700000001</v>
      </c>
      <c r="P11" s="54">
        <f>'Material Data'!P11</f>
        <v>6.267671</v>
      </c>
      <c r="Q11" s="54">
        <f>'Material Data'!Q11</f>
        <v>118.834793</v>
      </c>
      <c r="R11" s="54">
        <f>'Material Data'!R11</f>
        <v>6.8291110000000002</v>
      </c>
      <c r="S11" s="54">
        <f>'Material Data'!S11</f>
        <v>104.97148900000001</v>
      </c>
      <c r="T11" s="53">
        <f>'Material Data'!T11</f>
        <v>5.9926490000000001</v>
      </c>
      <c r="U11" s="53" t="str">
        <f>'Material Data'!U11</f>
        <v>Hobbyist</v>
      </c>
      <c r="V11" s="53" t="str">
        <f>'Material Data'!V11</f>
        <v>Moderate</v>
      </c>
      <c r="W11" s="61">
        <f>'Material Data'!W11</f>
        <v>149</v>
      </c>
    </row>
    <row r="12" spans="1:23" ht="18" customHeight="1" x14ac:dyDescent="0.2">
      <c r="A12" s="53" t="str">
        <f>'Material Data'!A12</f>
        <v>Formlabs Inc.</v>
      </c>
      <c r="B12" s="53" t="str">
        <f>'Material Data'!B12</f>
        <v>Formlabs Inc.</v>
      </c>
      <c r="C12" s="53" t="str">
        <f>'Material Data'!C12</f>
        <v>Durable (V2)</v>
      </c>
      <c r="D12" s="53" t="str">
        <f>'Material Data'!D12</f>
        <v>Durable</v>
      </c>
      <c r="E12" s="53" t="str">
        <f>'Material Data'!E12</f>
        <v>Formlabs Inc. Durable</v>
      </c>
      <c r="F12" s="53" t="str">
        <f>'Material Data'!F12</f>
        <v>Somerville, MA, USA</v>
      </c>
      <c r="G12" s="53" t="str">
        <f>'Material Data'!I12</f>
        <v>Photopolymer Resin</v>
      </c>
      <c r="H12" s="53" t="str">
        <f>'Material Data'!J12</f>
        <v>Cloudy White</v>
      </c>
      <c r="I12" s="53" t="str">
        <f>'Material Data'!G12</f>
        <v>76D-86D</v>
      </c>
      <c r="J12" s="53">
        <f>'Material Data'!H12</f>
        <v>0</v>
      </c>
      <c r="K12" s="53" t="str">
        <f>'Material Data'!K12</f>
        <v>PRINT</v>
      </c>
      <c r="L12" s="53" t="str">
        <f>'Material Data'!L12</f>
        <v>SLA</v>
      </c>
      <c r="M12" s="54">
        <f>'Material Data'!M12</f>
        <v>85.781563000000006</v>
      </c>
      <c r="N12" s="54">
        <f>'Material Data'!N12</f>
        <v>4.4884269999999997</v>
      </c>
      <c r="O12" s="54">
        <f>'Material Data'!O12</f>
        <v>81.914375000000007</v>
      </c>
      <c r="P12" s="54">
        <f>'Material Data'!P12</f>
        <v>4.4857509999999996</v>
      </c>
      <c r="Q12" s="54">
        <f>'Material Data'!Q12</f>
        <v>77.660933999999997</v>
      </c>
      <c r="R12" s="54">
        <f>'Material Data'!R12</f>
        <v>4.1238169999999998</v>
      </c>
      <c r="S12" s="54">
        <f>'Material Data'!S12</f>
        <v>66.150940000000006</v>
      </c>
      <c r="T12" s="53">
        <f>'Material Data'!T12</f>
        <v>4.8866610000000001</v>
      </c>
      <c r="U12" s="53" t="str">
        <f>'Material Data'!U12</f>
        <v>Hobbyist</v>
      </c>
      <c r="V12" s="53" t="str">
        <f>'Material Data'!V12</f>
        <v>Moderate</v>
      </c>
      <c r="W12" s="61">
        <f>'Material Data'!W12</f>
        <v>175</v>
      </c>
    </row>
    <row r="13" spans="1:23" ht="18" customHeight="1" x14ac:dyDescent="0.2">
      <c r="A13" s="53" t="str">
        <f>'Material Data'!A13</f>
        <v>Formlabs Inc.</v>
      </c>
      <c r="B13" s="53" t="str">
        <f>'Material Data'!B13</f>
        <v>Formlabs Inc.</v>
      </c>
      <c r="C13" s="53" t="str">
        <f>'Material Data'!C13</f>
        <v>Flexible (V2)</v>
      </c>
      <c r="D13" s="53" t="str">
        <f>'Material Data'!D13</f>
        <v>Flexible</v>
      </c>
      <c r="E13" s="53" t="str">
        <f>'Material Data'!E13</f>
        <v>Formlabs Inc. Flexible</v>
      </c>
      <c r="F13" s="53" t="str">
        <f>'Material Data'!F13</f>
        <v>Somerville, MA, USA</v>
      </c>
      <c r="G13" s="53" t="str">
        <f>'Material Data'!I13</f>
        <v>Photopolymer Resin</v>
      </c>
      <c r="H13" s="53" t="str">
        <f>'Material Data'!J13</f>
        <v>Grey</v>
      </c>
      <c r="I13" s="53" t="str">
        <f>'Material Data'!G13</f>
        <v>80A</v>
      </c>
      <c r="J13" s="53">
        <f>'Material Data'!H13</f>
        <v>0</v>
      </c>
      <c r="K13" s="53" t="str">
        <f>'Material Data'!K13</f>
        <v>PRINT</v>
      </c>
      <c r="L13" s="53" t="str">
        <f>'Material Data'!L13</f>
        <v>SLA</v>
      </c>
      <c r="M13" s="54">
        <f>'Material Data'!M13</f>
        <v>81.614197000000004</v>
      </c>
      <c r="N13" s="54">
        <f>'Material Data'!N13</f>
        <v>4.3851420000000001</v>
      </c>
      <c r="O13" s="54">
        <f>'Material Data'!O13</f>
        <v>76.751541000000003</v>
      </c>
      <c r="P13" s="54">
        <f>'Material Data'!P13</f>
        <v>4.6384249999999998</v>
      </c>
      <c r="Q13" s="54">
        <f>'Material Data'!Q13</f>
        <v>74.636962999999994</v>
      </c>
      <c r="R13" s="54">
        <f>'Material Data'!R13</f>
        <v>4.1997920000000004</v>
      </c>
      <c r="S13" s="54">
        <f>'Material Data'!S13</f>
        <v>62.355708999999997</v>
      </c>
      <c r="T13" s="53">
        <f>'Material Data'!T13</f>
        <v>5.5364959999999996</v>
      </c>
      <c r="U13" s="53" t="str">
        <f>'Material Data'!U13</f>
        <v>Hobbyist</v>
      </c>
      <c r="V13" s="53" t="str">
        <f>'Material Data'!V13</f>
        <v>Moderate</v>
      </c>
      <c r="W13" s="61">
        <f>'Material Data'!W13</f>
        <v>199</v>
      </c>
    </row>
    <row r="14" spans="1:23" ht="18" customHeight="1" x14ac:dyDescent="0.2">
      <c r="A14" s="53" t="str">
        <f>'Material Data'!A14</f>
        <v>Formlabs Inc.</v>
      </c>
      <c r="B14" s="53" t="str">
        <f>'Material Data'!B14</f>
        <v>Formlabs Inc.</v>
      </c>
      <c r="C14" s="53" t="str">
        <f>'Material Data'!C14</f>
        <v>High Temp (V1)</v>
      </c>
      <c r="D14" s="53" t="str">
        <f>'Material Data'!D14</f>
        <v>High Temp</v>
      </c>
      <c r="E14" s="53" t="str">
        <f>'Material Data'!E14</f>
        <v>Formlabs Inc. High Temp</v>
      </c>
      <c r="F14" s="53" t="str">
        <f>'Material Data'!F14</f>
        <v>Somerville, MA, USA</v>
      </c>
      <c r="G14" s="53" t="str">
        <f>'Material Data'!I14</f>
        <v>Photopolymer Resin</v>
      </c>
      <c r="H14" s="53" t="str">
        <f>'Material Data'!J14</f>
        <v>Lt Orange</v>
      </c>
      <c r="I14" s="53" t="str">
        <f>'Material Data'!G14</f>
        <v>76D-86D</v>
      </c>
      <c r="J14" s="53">
        <f>'Material Data'!H14</f>
        <v>0</v>
      </c>
      <c r="K14" s="53" t="str">
        <f>'Material Data'!K14</f>
        <v>PRINT</v>
      </c>
      <c r="L14" s="53" t="str">
        <f>'Material Data'!L14</f>
        <v>SLA</v>
      </c>
      <c r="M14" s="54">
        <f>'Material Data'!M14</f>
        <v>155.253128</v>
      </c>
      <c r="N14" s="54">
        <f>'Material Data'!N14</f>
        <v>6.6000870000000003</v>
      </c>
      <c r="O14" s="54">
        <f>'Material Data'!O14</f>
        <v>152.809067</v>
      </c>
      <c r="P14" s="54">
        <f>'Material Data'!P14</f>
        <v>6.3043620000000002</v>
      </c>
      <c r="Q14" s="54">
        <f>'Material Data'!Q14</f>
        <v>147.83093299999999</v>
      </c>
      <c r="R14" s="54">
        <f>'Material Data'!R14</f>
        <v>6.0117859999999999</v>
      </c>
      <c r="S14" s="54">
        <f>'Material Data'!S14</f>
        <v>135.35218800000001</v>
      </c>
      <c r="T14" s="53">
        <f>'Material Data'!T14</f>
        <v>5.6348729999999998</v>
      </c>
      <c r="U14" s="53" t="str">
        <f>'Material Data'!U14</f>
        <v>Hobbyist</v>
      </c>
      <c r="V14" s="53" t="str">
        <f>'Material Data'!V14</f>
        <v>Moderate</v>
      </c>
      <c r="W14" s="61">
        <f>'Material Data'!W14</f>
        <v>199</v>
      </c>
    </row>
    <row r="15" spans="1:23" ht="18" customHeight="1" x14ac:dyDescent="0.2">
      <c r="A15" s="53" t="str">
        <f>'Material Data'!A15</f>
        <v>Formlabs Inc.</v>
      </c>
      <c r="B15" s="53" t="str">
        <f>'Material Data'!B15</f>
        <v>Formlabs Inc.</v>
      </c>
      <c r="C15" s="53" t="str">
        <f>'Material Data'!C15</f>
        <v>Tough (V5)</v>
      </c>
      <c r="D15" s="53" t="str">
        <f>'Material Data'!D15</f>
        <v>Tough</v>
      </c>
      <c r="E15" s="53" t="str">
        <f>'Material Data'!E15</f>
        <v>Formlabs Inc. Tough</v>
      </c>
      <c r="F15" s="53" t="str">
        <f>'Material Data'!F15</f>
        <v>Somerville, MA, USA</v>
      </c>
      <c r="G15" s="53" t="str">
        <f>'Material Data'!I15</f>
        <v>Photopolymer Resin</v>
      </c>
      <c r="H15" s="53" t="str">
        <f>'Material Data'!J15</f>
        <v>Blue</v>
      </c>
      <c r="I15" s="53" t="str">
        <f>'Material Data'!G15</f>
        <v>7D-86D</v>
      </c>
      <c r="J15" s="53">
        <f>'Material Data'!H15</f>
        <v>0</v>
      </c>
      <c r="K15" s="53" t="str">
        <f>'Material Data'!K15</f>
        <v>PRINT</v>
      </c>
      <c r="L15" s="53" t="str">
        <f>'Material Data'!L15</f>
        <v>SLA</v>
      </c>
      <c r="M15" s="54">
        <f>'Material Data'!M15</f>
        <v>128.23393200000001</v>
      </c>
      <c r="N15" s="54">
        <f>'Material Data'!N15</f>
        <v>7.5779930000000002</v>
      </c>
      <c r="O15" s="54">
        <f>'Material Data'!O15</f>
        <v>124.32917</v>
      </c>
      <c r="P15" s="54">
        <f>'Material Data'!P15</f>
        <v>7.7731469999999998</v>
      </c>
      <c r="Q15" s="54">
        <f>'Material Data'!Q15</f>
        <v>119.762497</v>
      </c>
      <c r="R15" s="54">
        <f>'Material Data'!R15</f>
        <v>7.0913050000000002</v>
      </c>
      <c r="S15" s="54">
        <f>'Material Data'!S15</f>
        <v>108.709526</v>
      </c>
      <c r="T15" s="53">
        <f>'Material Data'!T15</f>
        <v>6.4651579999999997</v>
      </c>
      <c r="U15" s="53" t="str">
        <f>'Material Data'!U15</f>
        <v>Hobbyist</v>
      </c>
      <c r="V15" s="53" t="str">
        <f>'Material Data'!V15</f>
        <v>Moderate</v>
      </c>
      <c r="W15" s="61">
        <f>'Material Data'!W15</f>
        <v>175</v>
      </c>
    </row>
    <row r="16" spans="1:23" ht="18" customHeight="1" x14ac:dyDescent="0.2">
      <c r="A16" s="53" t="str">
        <f>'Material Data'!A16</f>
        <v>Formlabs Inc.</v>
      </c>
      <c r="B16" s="53" t="str">
        <f>'Material Data'!B16</f>
        <v>Formlabs Inc.</v>
      </c>
      <c r="C16" s="53" t="str">
        <f>'Material Data'!C16</f>
        <v>White (V1)</v>
      </c>
      <c r="D16" s="53" t="str">
        <f>'Material Data'!D16</f>
        <v>White</v>
      </c>
      <c r="E16" s="53" t="str">
        <f>'Material Data'!E16</f>
        <v>Formlabs Inc. White</v>
      </c>
      <c r="F16" s="53" t="str">
        <f>'Material Data'!F16</f>
        <v>Somerville, MA, USA</v>
      </c>
      <c r="G16" s="53" t="str">
        <f>'Material Data'!I16</f>
        <v>Photopolymer Resin</v>
      </c>
      <c r="H16" s="53" t="str">
        <f>'Material Data'!J16</f>
        <v>White</v>
      </c>
      <c r="I16" s="53" t="str">
        <f>'Material Data'!G16</f>
        <v>76D-86D</v>
      </c>
      <c r="J16" s="53">
        <f>'Material Data'!H16</f>
        <v>0</v>
      </c>
      <c r="K16" s="53" t="str">
        <f>'Material Data'!K16</f>
        <v>PRINT</v>
      </c>
      <c r="L16" s="53" t="str">
        <f>'Material Data'!L16</f>
        <v>SLA</v>
      </c>
      <c r="M16" s="54">
        <f>'Material Data'!M16</f>
        <v>126.29882000000001</v>
      </c>
      <c r="N16" s="54">
        <f>'Material Data'!N16</f>
        <v>9.0976610000000004</v>
      </c>
      <c r="O16" s="54">
        <f>'Material Data'!O16</f>
        <v>117.435593</v>
      </c>
      <c r="P16" s="54">
        <f>'Material Data'!P16</f>
        <v>4.0855769999999998</v>
      </c>
      <c r="Q16" s="54">
        <f>'Material Data'!Q16</f>
        <v>119.311638</v>
      </c>
      <c r="R16" s="54">
        <f>'Material Data'!R16</f>
        <v>8.9752700000000001</v>
      </c>
      <c r="S16" s="54">
        <f>'Material Data'!S16</f>
        <v>100.188362</v>
      </c>
      <c r="T16" s="53">
        <f>'Material Data'!T16</f>
        <v>4.7359819999999999</v>
      </c>
      <c r="U16" s="53" t="str">
        <f>'Material Data'!U16</f>
        <v>Hobbyist</v>
      </c>
      <c r="V16" s="53" t="str">
        <f>'Material Data'!V16</f>
        <v>Moderate</v>
      </c>
      <c r="W16" s="61">
        <f>'Material Data'!W16</f>
        <v>149</v>
      </c>
    </row>
    <row r="17" spans="1:23" ht="36" x14ac:dyDescent="0.2">
      <c r="A17" s="53" t="str">
        <f>'Material Data'!A17</f>
        <v>FullMoons Cauldron</v>
      </c>
      <c r="B17" s="53" t="str">
        <f>'Material Data'!B17</f>
        <v>FullMoons Cauldron</v>
      </c>
      <c r="C17" s="53" t="str">
        <f>'Material Data'!C17</f>
        <v>Gel wax (medium density)</v>
      </c>
      <c r="D17" s="53" t="str">
        <f>'Material Data'!D17</f>
        <v>Gel wax</v>
      </c>
      <c r="E17" s="53" t="str">
        <f>'Material Data'!E17</f>
        <v>FullMoons Cauldron Gel wax</v>
      </c>
      <c r="F17" s="53" t="str">
        <f>'Material Data'!F17</f>
        <v>Berkshire, UK</v>
      </c>
      <c r="G17" s="53" t="str">
        <f>'Material Data'!I17</f>
        <v>Wax</v>
      </c>
      <c r="H17" s="53" t="str">
        <f>'Material Data'!J17</f>
        <v>Clear</v>
      </c>
      <c r="I17" s="53" t="str">
        <f>'Material Data'!G17</f>
        <v>&lt;60 00  (estimate)</v>
      </c>
      <c r="J17" s="53">
        <f>'Material Data'!H17</f>
        <v>0.81</v>
      </c>
      <c r="K17" s="53" t="str">
        <f>'Material Data'!K17</f>
        <v>CAST</v>
      </c>
      <c r="L17" s="53" t="str">
        <f>'Material Data'!L17</f>
        <v>SC</v>
      </c>
      <c r="M17" s="54">
        <f>'Material Data'!M17</f>
        <v>0</v>
      </c>
      <c r="N17" s="54">
        <f>'Material Data'!N17</f>
        <v>0</v>
      </c>
      <c r="O17" s="54">
        <f>'Material Data'!O17</f>
        <v>-180.35</v>
      </c>
      <c r="P17" s="54">
        <f>'Material Data'!P17</f>
        <v>27.51</v>
      </c>
      <c r="Q17" s="54">
        <f>'Material Data'!Q17</f>
        <v>0</v>
      </c>
      <c r="R17" s="54">
        <f>'Material Data'!R17</f>
        <v>0</v>
      </c>
      <c r="S17" s="54">
        <f>'Material Data'!S17</f>
        <v>0</v>
      </c>
      <c r="T17" s="53">
        <f>'Material Data'!T17</f>
        <v>0</v>
      </c>
      <c r="U17" s="53" t="str">
        <f>'Material Data'!U17</f>
        <v>Hobbyist</v>
      </c>
      <c r="V17" s="53" t="str">
        <f>'Material Data'!V17</f>
        <v>Cheap</v>
      </c>
      <c r="W17" s="61">
        <f>'Material Data'!W17</f>
        <v>8.7200000000000006</v>
      </c>
    </row>
    <row r="18" spans="1:23" ht="18" x14ac:dyDescent="0.2">
      <c r="A18" s="53" t="str">
        <f>'Material Data'!A18</f>
        <v>HEI-CAST</v>
      </c>
      <c r="B18" s="53" t="str">
        <f>'Material Data'!B18</f>
        <v>HEI-CAST</v>
      </c>
      <c r="C18" s="53" t="str">
        <f>'Material Data'!C18</f>
        <v>PU8150</v>
      </c>
      <c r="D18" s="53" t="str">
        <f>'Material Data'!D18</f>
        <v>PU8150</v>
      </c>
      <c r="E18" s="53" t="str">
        <f>'Material Data'!E18</f>
        <v>HEI-CAST PU8150</v>
      </c>
      <c r="F18" s="53" t="str">
        <f>'Material Data'!F18</f>
        <v>Tokyo-Japan</v>
      </c>
      <c r="G18" s="53" t="str">
        <f>'Material Data'!I18</f>
        <v>Urethane</v>
      </c>
      <c r="H18" s="53" t="str">
        <f>'Material Data'!J18</f>
        <v>Black</v>
      </c>
      <c r="I18" s="53" t="str">
        <f>'Material Data'!G18</f>
        <v>80-85D</v>
      </c>
      <c r="J18" s="53">
        <f>'Material Data'!H18</f>
        <v>0</v>
      </c>
      <c r="K18" s="53" t="str">
        <f>'Material Data'!K18</f>
        <v>Print</v>
      </c>
      <c r="L18" s="53" t="str">
        <f>'Material Data'!L18</f>
        <v>VC</v>
      </c>
      <c r="M18" s="54">
        <f>'Material Data'!M18</f>
        <v>52.873660999999998</v>
      </c>
      <c r="N18" s="54">
        <f>'Material Data'!N18</f>
        <v>5.2166499999999996</v>
      </c>
      <c r="O18" s="54">
        <f>'Material Data'!O18</f>
        <v>37.016964000000002</v>
      </c>
      <c r="P18" s="54">
        <f>'Material Data'!P18</f>
        <v>4.1676260000000003</v>
      </c>
      <c r="Q18" s="54">
        <f>'Material Data'!Q18</f>
        <v>40.233035999999998</v>
      </c>
      <c r="R18" s="54">
        <f>'Material Data'!R18</f>
        <v>5.9444429999999997</v>
      </c>
      <c r="S18" s="54">
        <f>'Material Data'!S18</f>
        <v>16.309376</v>
      </c>
      <c r="T18" s="53">
        <f>'Material Data'!T18</f>
        <v>4.5837719999999997</v>
      </c>
      <c r="U18" s="53" t="str">
        <f>'Material Data'!U18</f>
        <v>Professional</v>
      </c>
      <c r="V18" s="53" t="str">
        <f>'Material Data'!V18</f>
        <v>Expensive</v>
      </c>
      <c r="W18" s="61"/>
    </row>
    <row r="19" spans="1:23" ht="18" x14ac:dyDescent="0.2">
      <c r="A19" s="53" t="str">
        <f>'Material Data'!A19</f>
        <v>HEI-CAST</v>
      </c>
      <c r="B19" s="53" t="str">
        <f>'Material Data'!B19</f>
        <v>HEI-CAST</v>
      </c>
      <c r="C19" s="53" t="str">
        <f>'Material Data'!C19</f>
        <v>PU8400</v>
      </c>
      <c r="D19" s="53" t="str">
        <f>'Material Data'!D19</f>
        <v>PU8400</v>
      </c>
      <c r="E19" s="53" t="str">
        <f>'Material Data'!E19</f>
        <v>HEI-CAST PU8400</v>
      </c>
      <c r="F19" s="53" t="str">
        <f>'Material Data'!F19</f>
        <v>Tokyo-Japan</v>
      </c>
      <c r="G19" s="53" t="str">
        <f>'Material Data'!I19</f>
        <v>Urethane</v>
      </c>
      <c r="H19" s="53" t="str">
        <f>'Material Data'!J19</f>
        <v>Black</v>
      </c>
      <c r="I19" s="53" t="str">
        <f>'Material Data'!G19</f>
        <v>20A</v>
      </c>
      <c r="J19" s="53">
        <f>'Material Data'!H19</f>
        <v>0</v>
      </c>
      <c r="K19" s="53" t="str">
        <f>'Material Data'!K19</f>
        <v>Cast</v>
      </c>
      <c r="L19" s="53" t="str">
        <f>'Material Data'!L19</f>
        <v>VC</v>
      </c>
      <c r="M19" s="54">
        <f>'Material Data'!M19</f>
        <v>-36.290939000000002</v>
      </c>
      <c r="N19" s="54">
        <f>'Material Data'!N19</f>
        <v>2.326247</v>
      </c>
      <c r="O19" s="54">
        <f>'Material Data'!O19</f>
        <v>-20.954374000000001</v>
      </c>
      <c r="P19" s="54">
        <f>'Material Data'!P19</f>
        <v>5.2299819999999997</v>
      </c>
      <c r="Q19" s="54">
        <f>'Material Data'!Q19</f>
        <v>-42.572811000000002</v>
      </c>
      <c r="R19" s="54">
        <f>'Material Data'!R19</f>
        <v>1.992165</v>
      </c>
      <c r="S19" s="54">
        <f>'Material Data'!S19</f>
        <v>-46.822498000000003</v>
      </c>
      <c r="T19" s="53">
        <f>'Material Data'!T19</f>
        <v>7.8746530000000003</v>
      </c>
      <c r="U19" s="53" t="str">
        <f>'Material Data'!U19</f>
        <v>Professional</v>
      </c>
      <c r="V19" s="53" t="str">
        <f>'Material Data'!V19</f>
        <v>Expensive</v>
      </c>
      <c r="W19" s="61"/>
    </row>
    <row r="20" spans="1:23" ht="18" x14ac:dyDescent="0.2">
      <c r="A20" s="53" t="str">
        <f>'Material Data'!A20</f>
        <v>HEI-CAST</v>
      </c>
      <c r="B20" s="53" t="str">
        <f>'Material Data'!B20</f>
        <v>HEI-CAST</v>
      </c>
      <c r="C20" s="53" t="str">
        <f>'Material Data'!C20</f>
        <v>PU8400</v>
      </c>
      <c r="D20" s="53" t="str">
        <f>'Material Data'!D20</f>
        <v>PU8400</v>
      </c>
      <c r="E20" s="53" t="str">
        <f>'Material Data'!E20</f>
        <v>HEI-CAST PU8400</v>
      </c>
      <c r="F20" s="53" t="str">
        <f>'Material Data'!F20</f>
        <v>Tokyo-Japan</v>
      </c>
      <c r="G20" s="53" t="str">
        <f>'Material Data'!I20</f>
        <v>Urethane</v>
      </c>
      <c r="H20" s="53" t="str">
        <f>'Material Data'!J20</f>
        <v>Black</v>
      </c>
      <c r="I20" s="53" t="str">
        <f>'Material Data'!G20</f>
        <v>30A</v>
      </c>
      <c r="J20" s="53">
        <f>'Material Data'!H20</f>
        <v>0</v>
      </c>
      <c r="K20" s="53" t="str">
        <f>'Material Data'!K20</f>
        <v>Cast</v>
      </c>
      <c r="L20" s="53" t="str">
        <f>'Material Data'!L20</f>
        <v>VC</v>
      </c>
      <c r="M20" s="54">
        <f>'Material Data'!M20</f>
        <v>-16.388888999999999</v>
      </c>
      <c r="N20" s="54">
        <f>'Material Data'!N20</f>
        <v>2.4534560000000001</v>
      </c>
      <c r="O20" s="54">
        <f>'Material Data'!O20</f>
        <v>-19.704861000000001</v>
      </c>
      <c r="P20" s="54">
        <f>'Material Data'!P20</f>
        <v>2.9264459999999999</v>
      </c>
      <c r="Q20" s="54">
        <f>'Material Data'!Q20</f>
        <v>-27.654322000000001</v>
      </c>
      <c r="R20" s="54">
        <f>'Material Data'!R20</f>
        <v>2.7495440000000002</v>
      </c>
      <c r="S20" s="54">
        <f>'Material Data'!S20</f>
        <v>-38.050925999999997</v>
      </c>
      <c r="T20" s="53">
        <f>'Material Data'!T20</f>
        <v>3.1000649999999998</v>
      </c>
      <c r="U20" s="53" t="str">
        <f>'Material Data'!U20</f>
        <v>Professional</v>
      </c>
      <c r="V20" s="53" t="str">
        <f>'Material Data'!V20</f>
        <v>Expensive</v>
      </c>
      <c r="W20" s="61"/>
    </row>
    <row r="21" spans="1:23" ht="18" x14ac:dyDescent="0.2">
      <c r="A21" s="53" t="str">
        <f>'Material Data'!A21</f>
        <v>HEI-CAST</v>
      </c>
      <c r="B21" s="53" t="str">
        <f>'Material Data'!B21</f>
        <v>HEI-CAST</v>
      </c>
      <c r="C21" s="53" t="str">
        <f>'Material Data'!C21</f>
        <v>PU8400</v>
      </c>
      <c r="D21" s="53" t="str">
        <f>'Material Data'!D21</f>
        <v>PU8400</v>
      </c>
      <c r="E21" s="53" t="str">
        <f>'Material Data'!E21</f>
        <v>HEI-CAST PU8400</v>
      </c>
      <c r="F21" s="53" t="str">
        <f>'Material Data'!F21</f>
        <v>Tokyo-Japan</v>
      </c>
      <c r="G21" s="53" t="str">
        <f>'Material Data'!I21</f>
        <v>Urethane</v>
      </c>
      <c r="H21" s="53" t="str">
        <f>'Material Data'!J21</f>
        <v>Black</v>
      </c>
      <c r="I21" s="53" t="str">
        <f>'Material Data'!G21</f>
        <v>50A</v>
      </c>
      <c r="J21" s="53">
        <f>'Material Data'!H21</f>
        <v>0</v>
      </c>
      <c r="K21" s="53" t="str">
        <f>'Material Data'!K21</f>
        <v>Cast</v>
      </c>
      <c r="L21" s="53" t="str">
        <f>'Material Data'!L21</f>
        <v>VC</v>
      </c>
      <c r="M21" s="54">
        <f>'Material Data'!M21</f>
        <v>3.5639620000000001</v>
      </c>
      <c r="N21" s="54">
        <f>'Material Data'!N21</f>
        <v>1.7003790000000001</v>
      </c>
      <c r="O21" s="54">
        <f>'Material Data'!O21</f>
        <v>-0.33918100000000001</v>
      </c>
      <c r="P21" s="54">
        <f>'Material Data'!P21</f>
        <v>1.633338</v>
      </c>
      <c r="Q21" s="54">
        <f>'Material Data'!Q21</f>
        <v>-7.5705410000000004</v>
      </c>
      <c r="R21" s="54">
        <f>'Material Data'!R21</f>
        <v>1.6892210000000001</v>
      </c>
      <c r="S21" s="54">
        <f>'Material Data'!S21</f>
        <v>-21.855629</v>
      </c>
      <c r="T21" s="53">
        <f>'Material Data'!T21</f>
        <v>1.779145</v>
      </c>
      <c r="U21" s="53" t="str">
        <f>'Material Data'!U21</f>
        <v>Professional</v>
      </c>
      <c r="V21" s="53" t="str">
        <f>'Material Data'!V21</f>
        <v>Expensive</v>
      </c>
      <c r="W21" s="61"/>
    </row>
    <row r="22" spans="1:23" ht="18" x14ac:dyDescent="0.2">
      <c r="A22" s="53" t="str">
        <f>'Material Data'!A22</f>
        <v>HEI-CAST</v>
      </c>
      <c r="B22" s="53" t="str">
        <f>'Material Data'!B22</f>
        <v>HEI-CAST</v>
      </c>
      <c r="C22" s="53" t="str">
        <f>'Material Data'!C22</f>
        <v>PU8400</v>
      </c>
      <c r="D22" s="53" t="str">
        <f>'Material Data'!D22</f>
        <v>PU8400</v>
      </c>
      <c r="E22" s="53" t="str">
        <f>'Material Data'!E22</f>
        <v>HEI-CAST PU8400</v>
      </c>
      <c r="F22" s="53" t="str">
        <f>'Material Data'!F22</f>
        <v>Tokyo-Japan</v>
      </c>
      <c r="G22" s="53" t="str">
        <f>'Material Data'!I22</f>
        <v>Urethane</v>
      </c>
      <c r="H22" s="53" t="str">
        <f>'Material Data'!J22</f>
        <v>Black</v>
      </c>
      <c r="I22" s="53" t="str">
        <f>'Material Data'!G22</f>
        <v>40A</v>
      </c>
      <c r="J22" s="53">
        <f>'Material Data'!H22</f>
        <v>0</v>
      </c>
      <c r="K22" s="53" t="str">
        <f>'Material Data'!K22</f>
        <v>Cast</v>
      </c>
      <c r="L22" s="53" t="str">
        <f>'Material Data'!L22</f>
        <v>VC</v>
      </c>
      <c r="M22" s="54">
        <f>'Material Data'!M22</f>
        <v>-4.1067710000000002</v>
      </c>
      <c r="N22" s="54">
        <f>'Material Data'!N22</f>
        <v>2.4715259999999999</v>
      </c>
      <c r="O22" s="54">
        <f>'Material Data'!O22</f>
        <v>-11.493055</v>
      </c>
      <c r="P22" s="54">
        <f>'Material Data'!P22</f>
        <v>2.310066</v>
      </c>
      <c r="Q22" s="54">
        <f>'Material Data'!Q22</f>
        <v>-16.792100999999999</v>
      </c>
      <c r="R22" s="54">
        <f>'Material Data'!R22</f>
        <v>2.0102410000000002</v>
      </c>
      <c r="S22" s="54">
        <f>'Material Data'!S22</f>
        <v>-31.796006999999999</v>
      </c>
      <c r="T22" s="53">
        <f>'Material Data'!T22</f>
        <v>2.8059229999999999</v>
      </c>
      <c r="U22" s="53" t="str">
        <f>'Material Data'!U22</f>
        <v>Professional</v>
      </c>
      <c r="V22" s="53" t="str">
        <f>'Material Data'!V22</f>
        <v>Expensive</v>
      </c>
      <c r="W22" s="61"/>
    </row>
    <row r="23" spans="1:23" ht="18" x14ac:dyDescent="0.2">
      <c r="A23" s="53" t="str">
        <f>'Material Data'!A23</f>
        <v>HEI-CAST</v>
      </c>
      <c r="B23" s="53" t="str">
        <f>'Material Data'!B23</f>
        <v>HEI-CAST</v>
      </c>
      <c r="C23" s="53" t="str">
        <f>'Material Data'!C23</f>
        <v>PU8400</v>
      </c>
      <c r="D23" s="53" t="str">
        <f>'Material Data'!D23</f>
        <v>PU8400</v>
      </c>
      <c r="E23" s="53" t="str">
        <f>'Material Data'!E23</f>
        <v>HEI-CAST PU8400</v>
      </c>
      <c r="F23" s="53" t="str">
        <f>'Material Data'!F23</f>
        <v>Tokyo-Japan</v>
      </c>
      <c r="G23" s="53" t="str">
        <f>'Material Data'!I23</f>
        <v>Urethane</v>
      </c>
      <c r="H23" s="53" t="str">
        <f>'Material Data'!J23</f>
        <v>Black</v>
      </c>
      <c r="I23" s="53" t="str">
        <f>'Material Data'!G23</f>
        <v>60A</v>
      </c>
      <c r="J23" s="53">
        <f>'Material Data'!H23</f>
        <v>0</v>
      </c>
      <c r="K23" s="53" t="str">
        <f>'Material Data'!K23</f>
        <v>Cast</v>
      </c>
      <c r="L23" s="53" t="str">
        <f>'Material Data'!L23</f>
        <v>VC</v>
      </c>
      <c r="M23" s="54">
        <f>'Material Data'!M23</f>
        <v>3.5962260000000001</v>
      </c>
      <c r="N23" s="54">
        <f>'Material Data'!N23</f>
        <v>2.512975</v>
      </c>
      <c r="O23" s="54">
        <f>'Material Data'!O23</f>
        <v>0.54905700000000002</v>
      </c>
      <c r="P23" s="54">
        <f>'Material Data'!P23</f>
        <v>2.2162769999999998</v>
      </c>
      <c r="Q23" s="54">
        <f>'Material Data'!Q23</f>
        <v>-9.9514150000000008</v>
      </c>
      <c r="R23" s="54">
        <f>'Material Data'!R23</f>
        <v>2.7764199999999999</v>
      </c>
      <c r="S23" s="54">
        <f>'Material Data'!S23</f>
        <v>-21.320754999999998</v>
      </c>
      <c r="T23" s="53">
        <f>'Material Data'!T23</f>
        <v>3.0880299999999998</v>
      </c>
      <c r="U23" s="53" t="str">
        <f>'Material Data'!U23</f>
        <v>Professional</v>
      </c>
      <c r="V23" s="53" t="str">
        <f>'Material Data'!V23</f>
        <v>Expensive</v>
      </c>
      <c r="W23" s="61"/>
    </row>
    <row r="24" spans="1:23" ht="18" x14ac:dyDescent="0.2">
      <c r="A24" s="53" t="str">
        <f>'Material Data'!A24</f>
        <v>HEI-CAST</v>
      </c>
      <c r="B24" s="53" t="str">
        <f>'Material Data'!B24</f>
        <v>HEI-CAST</v>
      </c>
      <c r="C24" s="53" t="str">
        <f>'Material Data'!C24</f>
        <v>PU8400</v>
      </c>
      <c r="D24" s="53" t="str">
        <f>'Material Data'!D24</f>
        <v>PU8400</v>
      </c>
      <c r="E24" s="53" t="str">
        <f>'Material Data'!E24</f>
        <v>HEI-CAST PU8400</v>
      </c>
      <c r="F24" s="53" t="str">
        <f>'Material Data'!F24</f>
        <v>Tokyo-Japan</v>
      </c>
      <c r="G24" s="53" t="str">
        <f>'Material Data'!I24</f>
        <v>Urethane</v>
      </c>
      <c r="H24" s="53" t="str">
        <f>'Material Data'!J24</f>
        <v>Black</v>
      </c>
      <c r="I24" s="53" t="str">
        <f>'Material Data'!G24</f>
        <v>70A</v>
      </c>
      <c r="J24" s="53">
        <f>'Material Data'!H24</f>
        <v>0</v>
      </c>
      <c r="K24" s="53" t="str">
        <f>'Material Data'!K24</f>
        <v>Cast</v>
      </c>
      <c r="L24" s="53" t="str">
        <f>'Material Data'!L24</f>
        <v>VC</v>
      </c>
      <c r="M24" s="54">
        <f>'Material Data'!M24</f>
        <v>14.026887</v>
      </c>
      <c r="N24" s="54">
        <f>'Material Data'!N24</f>
        <v>3.8907210000000001</v>
      </c>
      <c r="O24" s="54">
        <f>'Material Data'!O24</f>
        <v>6.1061319999999997</v>
      </c>
      <c r="P24" s="54">
        <f>'Material Data'!P24</f>
        <v>3.1683349999999999</v>
      </c>
      <c r="Q24" s="54">
        <f>'Material Data'!Q24</f>
        <v>-3.3491E-2</v>
      </c>
      <c r="R24" s="54">
        <f>'Material Data'!R24</f>
        <v>3.6793849999999999</v>
      </c>
      <c r="S24" s="54">
        <f>'Material Data'!S24</f>
        <v>-15.526887</v>
      </c>
      <c r="T24" s="53">
        <f>'Material Data'!T24</f>
        <v>3.0605549999999999</v>
      </c>
      <c r="U24" s="53" t="str">
        <f>'Material Data'!U24</f>
        <v>Professional</v>
      </c>
      <c r="V24" s="53" t="str">
        <f>'Material Data'!V24</f>
        <v>Expensive</v>
      </c>
      <c r="W24" s="61"/>
    </row>
    <row r="25" spans="1:23" ht="18" x14ac:dyDescent="0.2">
      <c r="A25" s="53" t="str">
        <f>'Material Data'!A25</f>
        <v>HEI-CAST</v>
      </c>
      <c r="B25" s="53" t="str">
        <f>'Material Data'!B25</f>
        <v>HEI-CAST</v>
      </c>
      <c r="C25" s="53" t="str">
        <f>'Material Data'!C25</f>
        <v>PU8400</v>
      </c>
      <c r="D25" s="53" t="str">
        <f>'Material Data'!D25</f>
        <v>PU8400</v>
      </c>
      <c r="E25" s="53" t="str">
        <f>'Material Data'!E25</f>
        <v>HEI-CAST PU8400</v>
      </c>
      <c r="F25" s="53" t="str">
        <f>'Material Data'!F25</f>
        <v>Tokyo-Japan</v>
      </c>
      <c r="G25" s="53" t="str">
        <f>'Material Data'!I25</f>
        <v>Urethane</v>
      </c>
      <c r="H25" s="53" t="str">
        <f>'Material Data'!J25</f>
        <v>Black</v>
      </c>
      <c r="I25" s="53" t="str">
        <f>'Material Data'!G25</f>
        <v>80A</v>
      </c>
      <c r="J25" s="53">
        <f>'Material Data'!H25</f>
        <v>0</v>
      </c>
      <c r="K25" s="53" t="str">
        <f>'Material Data'!K25</f>
        <v>Cast</v>
      </c>
      <c r="L25" s="53" t="str">
        <f>'Material Data'!L25</f>
        <v>VC</v>
      </c>
      <c r="M25" s="54">
        <f>'Material Data'!M25</f>
        <v>21.33173</v>
      </c>
      <c r="N25" s="54">
        <f>'Material Data'!N25</f>
        <v>6.5614610000000004</v>
      </c>
      <c r="O25" s="54">
        <f>'Material Data'!O25</f>
        <v>22.737379000000001</v>
      </c>
      <c r="P25" s="54">
        <f>'Material Data'!P25</f>
        <v>7.2425459999999999</v>
      </c>
      <c r="Q25" s="54">
        <f>'Material Data'!Q25</f>
        <v>11.110576999999999</v>
      </c>
      <c r="R25" s="54">
        <f>'Material Data'!R25</f>
        <v>6.5505810000000002</v>
      </c>
      <c r="S25" s="54">
        <f>'Material Data'!S25</f>
        <v>-0.77704300000000004</v>
      </c>
      <c r="T25" s="53">
        <f>'Material Data'!T25</f>
        <v>5.6391010000000001</v>
      </c>
      <c r="U25" s="53" t="str">
        <f>'Material Data'!U25</f>
        <v>Professional</v>
      </c>
      <c r="V25" s="53" t="str">
        <f>'Material Data'!V25</f>
        <v>Expensive</v>
      </c>
      <c r="W25" s="61"/>
    </row>
    <row r="26" spans="1:23" ht="18" x14ac:dyDescent="0.2">
      <c r="A26" s="53" t="str">
        <f>'Material Data'!A26</f>
        <v>HEI-CAST</v>
      </c>
      <c r="B26" s="53" t="str">
        <f>'Material Data'!B26</f>
        <v>HEI-CAST</v>
      </c>
      <c r="C26" s="53" t="str">
        <f>'Material Data'!C26</f>
        <v>PU8400</v>
      </c>
      <c r="D26" s="53" t="str">
        <f>'Material Data'!D26</f>
        <v>PU8400</v>
      </c>
      <c r="E26" s="53" t="str">
        <f>'Material Data'!E26</f>
        <v>HEI-CAST PU8400</v>
      </c>
      <c r="F26" s="53" t="str">
        <f>'Material Data'!F26</f>
        <v>Tokyo-Japan</v>
      </c>
      <c r="G26" s="53" t="str">
        <f>'Material Data'!I26</f>
        <v>Urethane</v>
      </c>
      <c r="H26" s="53" t="str">
        <f>'Material Data'!J26</f>
        <v>Black</v>
      </c>
      <c r="I26" s="53" t="str">
        <f>'Material Data'!G26</f>
        <v>90A</v>
      </c>
      <c r="J26" s="53">
        <f>'Material Data'!H26</f>
        <v>0</v>
      </c>
      <c r="K26" s="53" t="str">
        <f>'Material Data'!K26</f>
        <v>Cast</v>
      </c>
      <c r="L26" s="53" t="str">
        <f>'Material Data'!L26</f>
        <v>VC</v>
      </c>
      <c r="M26" s="54">
        <f>'Material Data'!M26</f>
        <v>55.395614999999999</v>
      </c>
      <c r="N26" s="54">
        <f>'Material Data'!N26</f>
        <v>3.8844530000000002</v>
      </c>
      <c r="O26" s="54">
        <f>'Material Data'!O26</f>
        <v>53.460963999999997</v>
      </c>
      <c r="P26" s="54">
        <f>'Material Data'!P26</f>
        <v>5.5640539999999996</v>
      </c>
      <c r="Q26" s="54">
        <f>'Material Data'!Q26</f>
        <v>35.703510000000001</v>
      </c>
      <c r="R26" s="54">
        <f>'Material Data'!R26</f>
        <v>3.2929729999999999</v>
      </c>
      <c r="S26" s="54">
        <f>'Material Data'!S26</f>
        <v>29.173684999999999</v>
      </c>
      <c r="T26" s="53">
        <f>'Material Data'!T26</f>
        <v>4.2121589999999998</v>
      </c>
      <c r="U26" s="53" t="str">
        <f>'Material Data'!U26</f>
        <v>Professional</v>
      </c>
      <c r="V26" s="53" t="str">
        <f>'Material Data'!V26</f>
        <v>Expensive</v>
      </c>
      <c r="W26" s="61"/>
    </row>
    <row r="27" spans="1:23" ht="18" customHeight="1" x14ac:dyDescent="0.2">
      <c r="A27" s="53" t="str">
        <f>'Material Data'!A27</f>
        <v>HP</v>
      </c>
      <c r="B27" s="53" t="str">
        <f>'Material Data'!B27</f>
        <v>HP</v>
      </c>
      <c r="C27" s="53" t="str">
        <f>'Material Data'!C27</f>
        <v>MJF Nylon 12 Black</v>
      </c>
      <c r="D27" s="53" t="str">
        <f>'Material Data'!D27</f>
        <v>MJF Nylon 12 Black</v>
      </c>
      <c r="E27" s="53" t="str">
        <f>'Material Data'!E27</f>
        <v>HP MJF Nylon 12 Black</v>
      </c>
      <c r="F27" s="53" t="str">
        <f>'Material Data'!F27</f>
        <v>Houston, TX USA</v>
      </c>
      <c r="G27" s="53" t="str">
        <f>'Material Data'!I27</f>
        <v>Nylon</v>
      </c>
      <c r="H27" s="53" t="str">
        <f>'Material Data'!J27</f>
        <v>Black</v>
      </c>
      <c r="I27" s="53" t="str">
        <f>'Material Data'!G27</f>
        <v>80D</v>
      </c>
      <c r="J27" s="53">
        <f>'Material Data'!H27</f>
        <v>0</v>
      </c>
      <c r="K27" s="53" t="str">
        <f>'Material Data'!K27</f>
        <v>Print</v>
      </c>
      <c r="L27" s="53" t="str">
        <f>'Material Data'!L27</f>
        <v>MJF</v>
      </c>
      <c r="M27" s="54">
        <f>'Material Data'!M27</f>
        <v>-47.672500999999997</v>
      </c>
      <c r="N27" s="54">
        <f>'Material Data'!N27</f>
        <v>5.2545900000000003</v>
      </c>
      <c r="O27" s="54">
        <f>'Material Data'!O27</f>
        <v>-47.158749</v>
      </c>
      <c r="P27" s="54">
        <f>'Material Data'!P27</f>
        <v>5.8461930000000004</v>
      </c>
      <c r="Q27" s="54">
        <f>'Material Data'!Q27</f>
        <v>-55.677501999999997</v>
      </c>
      <c r="R27" s="54">
        <f>'Material Data'!R27</f>
        <v>6.4201379999999997</v>
      </c>
      <c r="S27" s="54">
        <f>'Material Data'!S27</f>
        <v>-68.163749999999993</v>
      </c>
      <c r="T27" s="53">
        <f>'Material Data'!T27</f>
        <v>5.0305790000000004</v>
      </c>
      <c r="U27" s="53" t="str">
        <f>'Material Data'!U27</f>
        <v>Professional</v>
      </c>
      <c r="V27" s="53" t="str">
        <f>'Material Data'!V27</f>
        <v>Expensive</v>
      </c>
      <c r="W27" s="61">
        <f>'Material Data'!W27</f>
        <v>0</v>
      </c>
    </row>
    <row r="28" spans="1:23" ht="18" customHeight="1" x14ac:dyDescent="0.2">
      <c r="A28" s="53" t="str">
        <f>'Material Data'!A28</f>
        <v>HP</v>
      </c>
      <c r="B28" s="53" t="str">
        <f>'Material Data'!B28</f>
        <v>HP</v>
      </c>
      <c r="C28" s="53" t="str">
        <f>'Material Data'!C28</f>
        <v>MJF Nylon 12 Gray</v>
      </c>
      <c r="D28" s="53" t="str">
        <f>'Material Data'!D28</f>
        <v>MJF Nylon 12 Gray</v>
      </c>
      <c r="E28" s="53" t="str">
        <f>'Material Data'!E28</f>
        <v>HP MJF Nylon 12 Gray</v>
      </c>
      <c r="F28" s="53" t="str">
        <f>'Material Data'!F28</f>
        <v>Houston, TX USA</v>
      </c>
      <c r="G28" s="53" t="str">
        <f>'Material Data'!I28</f>
        <v>Nylon</v>
      </c>
      <c r="H28" s="53" t="str">
        <f>'Material Data'!J28</f>
        <v>Gray</v>
      </c>
      <c r="I28" s="53" t="str">
        <f>'Material Data'!G28</f>
        <v>80D</v>
      </c>
      <c r="J28" s="53">
        <f>'Material Data'!H28</f>
        <v>0</v>
      </c>
      <c r="K28" s="53" t="str">
        <f>'Material Data'!K28</f>
        <v>Print</v>
      </c>
      <c r="L28" s="53" t="str">
        <f>'Material Data'!L28</f>
        <v>MJF</v>
      </c>
      <c r="M28" s="54">
        <f>'Material Data'!M28</f>
        <v>-64.401566000000003</v>
      </c>
      <c r="N28" s="54">
        <f>'Material Data'!N28</f>
        <v>4.4387400000000001</v>
      </c>
      <c r="O28" s="54">
        <f>'Material Data'!O28</f>
        <v>-61.064064000000002</v>
      </c>
      <c r="P28" s="54">
        <f>'Material Data'!P28</f>
        <v>5.2654230000000002</v>
      </c>
      <c r="Q28" s="54">
        <f>'Material Data'!Q28</f>
        <v>-72.042191000000003</v>
      </c>
      <c r="R28" s="54">
        <f>'Material Data'!R28</f>
        <v>3.6664720000000002</v>
      </c>
      <c r="S28" s="54">
        <f>'Material Data'!S28</f>
        <v>-86.470314000000002</v>
      </c>
      <c r="T28" s="53">
        <f>'Material Data'!T28</f>
        <v>4.6399749999999997</v>
      </c>
      <c r="U28" s="53" t="str">
        <f>'Material Data'!U28</f>
        <v>Professional</v>
      </c>
      <c r="V28" s="53" t="str">
        <f>'Material Data'!V28</f>
        <v>Expensive</v>
      </c>
      <c r="W28" s="61">
        <f>'Material Data'!W28</f>
        <v>0</v>
      </c>
    </row>
    <row r="29" spans="1:23" ht="126" x14ac:dyDescent="0.2">
      <c r="A29" s="53" t="str">
        <f>'Material Data'!A29</f>
        <v>Middlesex University Teaching Rsrc Ltd.</v>
      </c>
      <c r="B29" s="53" t="str">
        <f>'Material Data'!B29</f>
        <v>Middlesex University</v>
      </c>
      <c r="C29" s="53" t="str">
        <f>'Material Data'!C29</f>
        <v>Polymorph/Polycaprolactone</v>
      </c>
      <c r="D29" s="53" t="str">
        <f>'Material Data'!D29</f>
        <v>Polymorph/Polycaprolactone</v>
      </c>
      <c r="E29" s="53" t="str">
        <f>'Material Data'!E29</f>
        <v>Middlesex University Polymorph/Polycaprolactone</v>
      </c>
      <c r="F29" s="53" t="str">
        <f>'Material Data'!F29</f>
        <v>Hertsfordshire, UK</v>
      </c>
      <c r="G29" s="53" t="str">
        <f>'Material Data'!I29</f>
        <v>Polyester</v>
      </c>
      <c r="H29" s="53" t="str">
        <f>'Material Data'!J29</f>
        <v>White</v>
      </c>
      <c r="I29" s="53" t="str">
        <f>'Material Data'!G29</f>
        <v>55D (https://omnexus.specialchem.com/polymer-properties/properties/hardness-shore-d)</v>
      </c>
      <c r="J29" s="53">
        <f>'Material Data'!H29</f>
        <v>1.145</v>
      </c>
      <c r="K29" s="53" t="str">
        <f>'Material Data'!K29</f>
        <v>CAST</v>
      </c>
      <c r="L29" s="53" t="str">
        <f>'Material Data'!L29</f>
        <v>SC</v>
      </c>
      <c r="M29" s="54">
        <f>'Material Data'!M29</f>
        <v>0</v>
      </c>
      <c r="N29" s="54">
        <f>'Material Data'!N29</f>
        <v>0</v>
      </c>
      <c r="O29" s="54">
        <f>'Material Data'!O29</f>
        <v>59.83</v>
      </c>
      <c r="P29" s="54">
        <f>'Material Data'!P29</f>
        <v>11.09</v>
      </c>
      <c r="Q29" s="54">
        <f>'Material Data'!Q29</f>
        <v>0</v>
      </c>
      <c r="R29" s="54">
        <f>'Material Data'!R29</f>
        <v>0</v>
      </c>
      <c r="S29" s="54">
        <f>'Material Data'!S29</f>
        <v>0</v>
      </c>
      <c r="T29" s="53">
        <f>'Material Data'!T29</f>
        <v>0</v>
      </c>
      <c r="U29" s="53" t="str">
        <f>'Material Data'!U29</f>
        <v>Hobbyist</v>
      </c>
      <c r="V29" s="53" t="str">
        <f>'Material Data'!V29</f>
        <v>Cheap</v>
      </c>
      <c r="W29" s="61">
        <f>'Material Data'!W29</f>
        <v>33</v>
      </c>
    </row>
    <row r="30" spans="1:23" ht="18" customHeight="1" x14ac:dyDescent="0.2">
      <c r="A30" s="53" t="str">
        <f>'Material Data'!A30</f>
        <v>Objet (Stratasys Ltd)</v>
      </c>
      <c r="B30" s="53" t="str">
        <f>'Material Data'!B30</f>
        <v>Objet</v>
      </c>
      <c r="C30" s="53" t="str">
        <f>'Material Data'!C30</f>
        <v>Digital ABS Green</v>
      </c>
      <c r="D30" s="53" t="str">
        <f>'Material Data'!D30</f>
        <v>Digital ABS Green</v>
      </c>
      <c r="E30" s="53" t="str">
        <f>'Material Data'!E30</f>
        <v>Objet Digital ABS Green</v>
      </c>
      <c r="F30" s="53" t="str">
        <f>'Material Data'!F30</f>
        <v>Eden Prairie, MN, USA</v>
      </c>
      <c r="G30" s="53" t="str">
        <f>'Material Data'!I30</f>
        <v>ABS</v>
      </c>
      <c r="H30" s="53" t="str">
        <f>'Material Data'!J30</f>
        <v>Light Green</v>
      </c>
      <c r="I30" s="53" t="str">
        <f>'Material Data'!G30</f>
        <v>~80D</v>
      </c>
      <c r="J30" s="53">
        <f>'Material Data'!H30</f>
        <v>0</v>
      </c>
      <c r="K30" s="53" t="str">
        <f>'Material Data'!K30</f>
        <v>Print</v>
      </c>
      <c r="L30" s="53" t="str">
        <f>'Material Data'!L30</f>
        <v>SLA</v>
      </c>
      <c r="M30" s="54">
        <f>'Material Data'!M30</f>
        <v>89.895142000000007</v>
      </c>
      <c r="N30" s="54">
        <f>'Material Data'!N30</f>
        <v>6.1337539999999997</v>
      </c>
      <c r="O30" s="54">
        <f>'Material Data'!O30</f>
        <v>83.261803</v>
      </c>
      <c r="P30" s="54">
        <f>'Material Data'!P30</f>
        <v>6.3017370000000001</v>
      </c>
      <c r="Q30" s="54">
        <f>'Material Data'!Q30</f>
        <v>79.709723999999994</v>
      </c>
      <c r="R30" s="54">
        <f>'Material Data'!R30</f>
        <v>6.9996340000000004</v>
      </c>
      <c r="S30" s="54">
        <f>'Material Data'!S30</f>
        <v>64.181252000000001</v>
      </c>
      <c r="T30" s="53">
        <f>'Material Data'!T30</f>
        <v>6.3116969999999997</v>
      </c>
      <c r="U30" s="53" t="str">
        <f>'Material Data'!U30</f>
        <v>Professional</v>
      </c>
      <c r="V30" s="53" t="str">
        <f>'Material Data'!V30</f>
        <v>Expensive</v>
      </c>
      <c r="W30" s="61">
        <f>'Material Data'!W30</f>
        <v>300</v>
      </c>
    </row>
    <row r="31" spans="1:23" ht="18" customHeight="1" x14ac:dyDescent="0.2">
      <c r="A31" s="53" t="str">
        <f>'Material Data'!A31</f>
        <v>Objet (Stratasys Ltd)</v>
      </c>
      <c r="B31" s="53" t="str">
        <f>'Material Data'!B31</f>
        <v>Objet</v>
      </c>
      <c r="C31" s="53" t="str">
        <f>'Material Data'!C31</f>
        <v>Digital ABS Ivory</v>
      </c>
      <c r="D31" s="53" t="str">
        <f>'Material Data'!D31</f>
        <v>Digital ABS Ivory</v>
      </c>
      <c r="E31" s="53" t="str">
        <f>'Material Data'!E31</f>
        <v>Objet Digital ABS Ivory</v>
      </c>
      <c r="F31" s="53" t="str">
        <f>'Material Data'!F31</f>
        <v>Eden Prairie, MN, USA</v>
      </c>
      <c r="G31" s="53" t="str">
        <f>'Material Data'!I31</f>
        <v>ABS</v>
      </c>
      <c r="H31" s="53" t="str">
        <f>'Material Data'!J31</f>
        <v>White</v>
      </c>
      <c r="I31" s="53" t="str">
        <f>'Material Data'!G31</f>
        <v>~80D</v>
      </c>
      <c r="J31" s="53">
        <f>'Material Data'!H31</f>
        <v>0</v>
      </c>
      <c r="K31" s="53" t="str">
        <f>'Material Data'!K31</f>
        <v>Print</v>
      </c>
      <c r="L31" s="53" t="str">
        <f>'Material Data'!L31</f>
        <v>SLA</v>
      </c>
      <c r="M31" s="54">
        <f>'Material Data'!M31</f>
        <v>90.46875</v>
      </c>
      <c r="N31" s="54">
        <f>'Material Data'!N31</f>
        <v>5.6604570000000001</v>
      </c>
      <c r="O31" s="54">
        <f>'Material Data'!O31</f>
        <v>80.079941000000005</v>
      </c>
      <c r="P31" s="54">
        <f>'Material Data'!P31</f>
        <v>5.2738389999999997</v>
      </c>
      <c r="Q31" s="54">
        <f>'Material Data'!Q31</f>
        <v>78.176597999999998</v>
      </c>
      <c r="R31" s="54">
        <f>'Material Data'!R31</f>
        <v>5.958691</v>
      </c>
      <c r="S31" s="54">
        <f>'Material Data'!S31</f>
        <v>61.266716000000002</v>
      </c>
      <c r="T31" s="53">
        <f>'Material Data'!T31</f>
        <v>7.5278109999999998</v>
      </c>
      <c r="U31" s="53" t="str">
        <f>'Material Data'!U31</f>
        <v>Professional</v>
      </c>
      <c r="V31" s="53" t="str">
        <f>'Material Data'!V31</f>
        <v>Expensive</v>
      </c>
      <c r="W31" s="61">
        <f>'Material Data'!W31</f>
        <v>300</v>
      </c>
    </row>
    <row r="32" spans="1:23" ht="18" customHeight="1" x14ac:dyDescent="0.2">
      <c r="A32" s="53" t="str">
        <f>'Material Data'!A32</f>
        <v>Objet (Stratasys Ltd)</v>
      </c>
      <c r="B32" s="53" t="str">
        <f>'Material Data'!B32</f>
        <v>Objet</v>
      </c>
      <c r="C32" s="53" t="str">
        <f>'Material Data'!C32</f>
        <v>DM400</v>
      </c>
      <c r="D32" s="53" t="str">
        <f>'Material Data'!D32</f>
        <v>DM400</v>
      </c>
      <c r="E32" s="53" t="str">
        <f>'Material Data'!E32</f>
        <v>Objet DM400</v>
      </c>
      <c r="F32" s="53" t="str">
        <f>'Material Data'!F32</f>
        <v>Eden Prairie, MN, USA</v>
      </c>
      <c r="G32" s="53" t="str">
        <f>'Material Data'!I32</f>
        <v>Photopolymer Resin</v>
      </c>
      <c r="H32" s="53" t="str">
        <f>'Material Data'!J32</f>
        <v>Amber</v>
      </c>
      <c r="I32" s="53">
        <f>'Material Data'!G32</f>
        <v>0</v>
      </c>
      <c r="J32" s="53">
        <f>'Material Data'!H32</f>
        <v>0</v>
      </c>
      <c r="K32" s="53" t="str">
        <f>'Material Data'!K32</f>
        <v>Print</v>
      </c>
      <c r="L32" s="53" t="str">
        <f>'Material Data'!L32</f>
        <v>SLA</v>
      </c>
      <c r="M32" s="54">
        <f>'Material Data'!M32</f>
        <v>-17.080914</v>
      </c>
      <c r="N32" s="54">
        <f>'Material Data'!N32</f>
        <v>4.9097790000000003</v>
      </c>
      <c r="O32" s="54">
        <f>'Material Data'!O32</f>
        <v>-20.729144999999999</v>
      </c>
      <c r="P32" s="54">
        <f>'Material Data'!P32</f>
        <v>4.8912709999999997</v>
      </c>
      <c r="Q32" s="54">
        <f>'Material Data'!Q32</f>
        <v>-27.930430999999999</v>
      </c>
      <c r="R32" s="54">
        <f>'Material Data'!R32</f>
        <v>5.0823600000000004</v>
      </c>
      <c r="S32" s="54">
        <f>'Material Data'!S32</f>
        <v>-41.129787</v>
      </c>
      <c r="T32" s="53">
        <f>'Material Data'!T32</f>
        <v>5.6554419999999999</v>
      </c>
      <c r="U32" s="53" t="str">
        <f>'Material Data'!U32</f>
        <v>Professional</v>
      </c>
      <c r="V32" s="53" t="str">
        <f>'Material Data'!V32</f>
        <v>Expensive</v>
      </c>
      <c r="W32" s="61">
        <f>'Material Data'!W32</f>
        <v>300</v>
      </c>
    </row>
    <row r="33" spans="1:23" ht="18" x14ac:dyDescent="0.2">
      <c r="A33" s="53" t="str">
        <f>'Material Data'!A33</f>
        <v>Objet (Stratasys Ltd)</v>
      </c>
      <c r="B33" s="53" t="str">
        <f>'Material Data'!B33</f>
        <v>Objet</v>
      </c>
      <c r="C33" s="53" t="str">
        <f>'Material Data'!C33</f>
        <v>DM8505</v>
      </c>
      <c r="D33" s="53" t="str">
        <f>'Material Data'!D33</f>
        <v>DM8505</v>
      </c>
      <c r="E33" s="53" t="str">
        <f>'Material Data'!E33</f>
        <v>Objet DM8505</v>
      </c>
      <c r="F33" s="53" t="str">
        <f>'Material Data'!F33</f>
        <v>Eden Prairie, MN, USA</v>
      </c>
      <c r="G33" s="53" t="str">
        <f>'Material Data'!I33</f>
        <v>ABS</v>
      </c>
      <c r="H33" s="53" t="str">
        <f>'Material Data'!J33</f>
        <v>Light Gray</v>
      </c>
      <c r="I33" s="53" t="str">
        <f>'Material Data'!G33</f>
        <v>~80D</v>
      </c>
      <c r="J33" s="53">
        <f>'Material Data'!H33</f>
        <v>0</v>
      </c>
      <c r="K33" s="53" t="str">
        <f>'Material Data'!K33</f>
        <v>Print</v>
      </c>
      <c r="L33" s="53" t="str">
        <f>'Material Data'!L33</f>
        <v>SLA</v>
      </c>
      <c r="M33" s="54">
        <f>'Material Data'!M33</f>
        <v>102.83556400000001</v>
      </c>
      <c r="N33" s="54">
        <f>'Material Data'!N33</f>
        <v>9.6842079999999999</v>
      </c>
      <c r="O33" s="54">
        <f>'Material Data'!O33</f>
        <v>101.45089</v>
      </c>
      <c r="P33" s="54">
        <f>'Material Data'!P33</f>
        <v>8.4959039999999995</v>
      </c>
      <c r="Q33" s="54">
        <f>'Material Data'!Q33</f>
        <v>98.113097999999994</v>
      </c>
      <c r="R33" s="54">
        <f>'Material Data'!R33</f>
        <v>8.6307229999999997</v>
      </c>
      <c r="S33" s="54">
        <f>'Material Data'!S33</f>
        <v>86.453873000000002</v>
      </c>
      <c r="T33" s="53">
        <f>'Material Data'!T33</f>
        <v>6.6291650000000004</v>
      </c>
      <c r="U33" s="53" t="str">
        <f>'Material Data'!U33</f>
        <v>Professional</v>
      </c>
      <c r="V33" s="53" t="str">
        <f>'Material Data'!V33</f>
        <v>Expensive</v>
      </c>
      <c r="W33" s="61">
        <f>'Material Data'!W33</f>
        <v>300</v>
      </c>
    </row>
    <row r="34" spans="1:23" ht="18" x14ac:dyDescent="0.2">
      <c r="A34" s="53" t="str">
        <f>'Material Data'!A34</f>
        <v>Objet (Stratasys Ltd)</v>
      </c>
      <c r="B34" s="53" t="str">
        <f>'Material Data'!B34</f>
        <v>Objet</v>
      </c>
      <c r="C34" s="53" t="str">
        <f>'Material Data'!C34</f>
        <v>DM8510</v>
      </c>
      <c r="D34" s="53" t="str">
        <f>'Material Data'!D34</f>
        <v>DM8510</v>
      </c>
      <c r="E34" s="53" t="str">
        <f>'Material Data'!E34</f>
        <v>Objet DM8510</v>
      </c>
      <c r="F34" s="53" t="str">
        <f>'Material Data'!F34</f>
        <v>Eden Prairie, MN, USA</v>
      </c>
      <c r="G34" s="53" t="str">
        <f>'Material Data'!I34</f>
        <v>ABS</v>
      </c>
      <c r="H34" s="53" t="str">
        <f>'Material Data'!J34</f>
        <v>Light Gray</v>
      </c>
      <c r="I34" s="53" t="str">
        <f>'Material Data'!G34</f>
        <v>~80D</v>
      </c>
      <c r="J34" s="53">
        <f>'Material Data'!H34</f>
        <v>0</v>
      </c>
      <c r="K34" s="53" t="str">
        <f>'Material Data'!K34</f>
        <v>Print</v>
      </c>
      <c r="L34" s="53" t="str">
        <f>'Material Data'!L34</f>
        <v>SLA</v>
      </c>
      <c r="M34" s="54">
        <f>'Material Data'!M34</f>
        <v>101.447914</v>
      </c>
      <c r="N34" s="54">
        <f>'Material Data'!N34</f>
        <v>12.537654</v>
      </c>
      <c r="O34" s="54">
        <f>'Material Data'!O34</f>
        <v>102.58287799999999</v>
      </c>
      <c r="P34" s="54">
        <f>'Material Data'!P34</f>
        <v>14.120378000000001</v>
      </c>
      <c r="Q34" s="54">
        <f>'Material Data'!Q34</f>
        <v>95.625</v>
      </c>
      <c r="R34" s="54">
        <f>'Material Data'!R34</f>
        <v>11.761378000000001</v>
      </c>
      <c r="S34" s="54">
        <f>'Material Data'!S34</f>
        <v>93.509513999999996</v>
      </c>
      <c r="T34" s="53">
        <f>'Material Data'!T34</f>
        <v>17.320381000000001</v>
      </c>
      <c r="U34" s="53" t="str">
        <f>'Material Data'!U34</f>
        <v>Professional</v>
      </c>
      <c r="V34" s="53" t="str">
        <f>'Material Data'!V34</f>
        <v>Expensive</v>
      </c>
      <c r="W34" s="61">
        <f>'Material Data'!W34</f>
        <v>300</v>
      </c>
    </row>
    <row r="35" spans="1:23" ht="18" x14ac:dyDescent="0.2">
      <c r="A35" s="53" t="str">
        <f>'Material Data'!A35</f>
        <v>Objet (Stratasys Ltd)</v>
      </c>
      <c r="B35" s="53" t="str">
        <f>'Material Data'!B35</f>
        <v>Objet</v>
      </c>
      <c r="C35" s="53" t="str">
        <f>'Material Data'!C35</f>
        <v>DM8515</v>
      </c>
      <c r="D35" s="53" t="str">
        <f>'Material Data'!D35</f>
        <v>DM8515</v>
      </c>
      <c r="E35" s="53" t="str">
        <f>'Material Data'!E35</f>
        <v>Objet DM8515</v>
      </c>
      <c r="F35" s="53" t="str">
        <f>'Material Data'!F35</f>
        <v>Eden Prairie, MN, USA</v>
      </c>
      <c r="G35" s="53" t="str">
        <f>'Material Data'!I35</f>
        <v>ABS</v>
      </c>
      <c r="H35" s="53" t="str">
        <f>'Material Data'!J35</f>
        <v>Light Gray</v>
      </c>
      <c r="I35" s="53" t="str">
        <f>'Material Data'!G35</f>
        <v>~80D</v>
      </c>
      <c r="J35" s="53">
        <f>'Material Data'!H35</f>
        <v>0</v>
      </c>
      <c r="K35" s="53" t="str">
        <f>'Material Data'!K35</f>
        <v>Print</v>
      </c>
      <c r="L35" s="53" t="str">
        <f>'Material Data'!L35</f>
        <v>SLA</v>
      </c>
      <c r="M35" s="54">
        <f>'Material Data'!M35</f>
        <v>109.717857</v>
      </c>
      <c r="N35" s="54">
        <f>'Material Data'!N35</f>
        <v>14.338222</v>
      </c>
      <c r="O35" s="54">
        <f>'Material Data'!O35</f>
        <v>101.276527</v>
      </c>
      <c r="P35" s="54">
        <f>'Material Data'!P35</f>
        <v>8.3154559999999993</v>
      </c>
      <c r="Q35" s="54">
        <f>'Material Data'!Q35</f>
        <v>97.721428000000003</v>
      </c>
      <c r="R35" s="54">
        <f>'Material Data'!R35</f>
        <v>10.363683999999999</v>
      </c>
      <c r="S35" s="54">
        <f>'Material Data'!S35</f>
        <v>88.656631000000004</v>
      </c>
      <c r="T35" s="53">
        <f>'Material Data'!T35</f>
        <v>7.6395169999999997</v>
      </c>
      <c r="U35" s="53" t="str">
        <f>'Material Data'!U35</f>
        <v>Professional</v>
      </c>
      <c r="V35" s="53" t="str">
        <f>'Material Data'!V35</f>
        <v>Expensive</v>
      </c>
      <c r="W35" s="61">
        <f>'Material Data'!W35</f>
        <v>300</v>
      </c>
    </row>
    <row r="36" spans="1:23" ht="18" x14ac:dyDescent="0.2">
      <c r="A36" s="53" t="str">
        <f>'Material Data'!A36</f>
        <v>Objet (Stratasys Ltd)</v>
      </c>
      <c r="B36" s="53" t="str">
        <f>'Material Data'!B36</f>
        <v>Objet</v>
      </c>
      <c r="C36" s="53" t="str">
        <f>'Material Data'!C36</f>
        <v>DM8520</v>
      </c>
      <c r="D36" s="53" t="str">
        <f>'Material Data'!D36</f>
        <v>DM8520</v>
      </c>
      <c r="E36" s="53" t="str">
        <f>'Material Data'!E36</f>
        <v>Objet DM8520</v>
      </c>
      <c r="F36" s="53" t="str">
        <f>'Material Data'!F36</f>
        <v>Eden Prairie, MN, USA</v>
      </c>
      <c r="G36" s="53" t="str">
        <f>'Material Data'!I36</f>
        <v>ABS</v>
      </c>
      <c r="H36" s="53" t="str">
        <f>'Material Data'!J36</f>
        <v>Light Gray</v>
      </c>
      <c r="I36" s="53" t="str">
        <f>'Material Data'!G36</f>
        <v>~80D</v>
      </c>
      <c r="J36" s="53">
        <f>'Material Data'!H36</f>
        <v>0</v>
      </c>
      <c r="K36" s="53" t="str">
        <f>'Material Data'!K36</f>
        <v>Print</v>
      </c>
      <c r="L36" s="53" t="str">
        <f>'Material Data'!L36</f>
        <v>SLA</v>
      </c>
      <c r="M36" s="54">
        <f>'Material Data'!M36</f>
        <v>99.691565999999995</v>
      </c>
      <c r="N36" s="54">
        <f>'Material Data'!N36</f>
        <v>11.091108</v>
      </c>
      <c r="O36" s="54">
        <f>'Material Data'!O36</f>
        <v>97.805892999999998</v>
      </c>
      <c r="P36" s="54">
        <f>'Material Data'!P36</f>
        <v>10.617205</v>
      </c>
      <c r="Q36" s="54">
        <f>'Material Data'!Q36</f>
        <v>95.171745000000001</v>
      </c>
      <c r="R36" s="54">
        <f>'Material Data'!R36</f>
        <v>11.803125</v>
      </c>
      <c r="S36" s="54">
        <f>'Material Data'!S36</f>
        <v>82.515243999999996</v>
      </c>
      <c r="T36" s="53">
        <f>'Material Data'!T36</f>
        <v>9.6634239999999991</v>
      </c>
      <c r="U36" s="53" t="str">
        <f>'Material Data'!U36</f>
        <v>Professional</v>
      </c>
      <c r="V36" s="53" t="str">
        <f>'Material Data'!V36</f>
        <v>Expensive</v>
      </c>
      <c r="W36" s="61">
        <f>'Material Data'!W36</f>
        <v>300</v>
      </c>
    </row>
    <row r="37" spans="1:23" ht="18" x14ac:dyDescent="0.2">
      <c r="A37" s="53" t="str">
        <f>'Material Data'!A37</f>
        <v>Objet (Stratasys Ltd)</v>
      </c>
      <c r="B37" s="53" t="str">
        <f>'Material Data'!B37</f>
        <v>Objet</v>
      </c>
      <c r="C37" s="53" t="str">
        <f>'Material Data'!C37</f>
        <v>DM8525</v>
      </c>
      <c r="D37" s="53" t="str">
        <f>'Material Data'!D37</f>
        <v>DM8525</v>
      </c>
      <c r="E37" s="53" t="str">
        <f>'Material Data'!E37</f>
        <v>Objet DM8525</v>
      </c>
      <c r="F37" s="53" t="str">
        <f>'Material Data'!F37</f>
        <v>Eden Prairie, MN, USA</v>
      </c>
      <c r="G37" s="53" t="str">
        <f>'Material Data'!I37</f>
        <v>ABS</v>
      </c>
      <c r="H37" s="53" t="str">
        <f>'Material Data'!J37</f>
        <v>Gray</v>
      </c>
      <c r="I37" s="53" t="str">
        <f>'Material Data'!G37</f>
        <v>~80D</v>
      </c>
      <c r="J37" s="53">
        <f>'Material Data'!H37</f>
        <v>0</v>
      </c>
      <c r="K37" s="53" t="str">
        <f>'Material Data'!K37</f>
        <v>Print</v>
      </c>
      <c r="L37" s="53" t="str">
        <f>'Material Data'!L37</f>
        <v>SLA</v>
      </c>
      <c r="M37" s="54">
        <f>'Material Data'!M37</f>
        <v>101.06785600000001</v>
      </c>
      <c r="N37" s="54">
        <f>'Material Data'!N37</f>
        <v>10.636312</v>
      </c>
      <c r="O37" s="54">
        <f>'Material Data'!O37</f>
        <v>96.358924999999999</v>
      </c>
      <c r="P37" s="54">
        <f>'Material Data'!P37</f>
        <v>9.0581890000000005</v>
      </c>
      <c r="Q37" s="54">
        <f>'Material Data'!Q37</f>
        <v>93.486312999999996</v>
      </c>
      <c r="R37" s="54">
        <f>'Material Data'!R37</f>
        <v>10.113378000000001</v>
      </c>
      <c r="S37" s="54">
        <f>'Material Data'!S37</f>
        <v>82.098808000000005</v>
      </c>
      <c r="T37" s="53">
        <f>'Material Data'!T37</f>
        <v>9.4559800000000003</v>
      </c>
      <c r="U37" s="53" t="str">
        <f>'Material Data'!U37</f>
        <v>Professional</v>
      </c>
      <c r="V37" s="53" t="str">
        <f>'Material Data'!V37</f>
        <v>Expensive</v>
      </c>
      <c r="W37" s="61">
        <f>'Material Data'!W37</f>
        <v>300</v>
      </c>
    </row>
    <row r="38" spans="1:23" ht="18" x14ac:dyDescent="0.2">
      <c r="A38" s="53" t="str">
        <f>'Material Data'!A38</f>
        <v>Objet (Stratasys Ltd)</v>
      </c>
      <c r="B38" s="53" t="str">
        <f>'Material Data'!B38</f>
        <v>Objet</v>
      </c>
      <c r="C38" s="53" t="str">
        <f>'Material Data'!C38</f>
        <v>DM8530</v>
      </c>
      <c r="D38" s="53" t="str">
        <f>'Material Data'!D38</f>
        <v>DM8530</v>
      </c>
      <c r="E38" s="53" t="str">
        <f>'Material Data'!E38</f>
        <v>Objet DM8530</v>
      </c>
      <c r="F38" s="53" t="str">
        <f>'Material Data'!F38</f>
        <v>Eden Prairie, MN, USA</v>
      </c>
      <c r="G38" s="53" t="str">
        <f>'Material Data'!I38</f>
        <v>ABS</v>
      </c>
      <c r="H38" s="53" t="str">
        <f>'Material Data'!J38</f>
        <v>Gray</v>
      </c>
      <c r="I38" s="53" t="str">
        <f>'Material Data'!G38</f>
        <v>~80D</v>
      </c>
      <c r="J38" s="53">
        <f>'Material Data'!H38</f>
        <v>0</v>
      </c>
      <c r="K38" s="53" t="str">
        <f>'Material Data'!K38</f>
        <v>Print</v>
      </c>
      <c r="L38" s="53" t="str">
        <f>'Material Data'!L38</f>
        <v>SLA</v>
      </c>
      <c r="M38" s="54">
        <f>'Material Data'!M38</f>
        <v>93.688568000000004</v>
      </c>
      <c r="N38" s="54">
        <f>'Material Data'!N38</f>
        <v>4.8560239999999997</v>
      </c>
      <c r="O38" s="54">
        <f>'Material Data'!O38</f>
        <v>93.559287999999995</v>
      </c>
      <c r="P38" s="54">
        <f>'Material Data'!P38</f>
        <v>6.2286970000000004</v>
      </c>
      <c r="Q38" s="54">
        <f>'Material Data'!Q38</f>
        <v>86.549285999999995</v>
      </c>
      <c r="R38" s="54">
        <f>'Material Data'!R38</f>
        <v>4.4730780000000001</v>
      </c>
      <c r="S38" s="54">
        <f>'Material Data'!S38</f>
        <v>78.938568000000004</v>
      </c>
      <c r="T38" s="53">
        <f>'Material Data'!T38</f>
        <v>6.4277850000000001</v>
      </c>
      <c r="U38" s="53" t="str">
        <f>'Material Data'!U38</f>
        <v>Professional</v>
      </c>
      <c r="V38" s="53" t="str">
        <f>'Material Data'!V38</f>
        <v>Expensive</v>
      </c>
      <c r="W38" s="61">
        <f>'Material Data'!W38</f>
        <v>300</v>
      </c>
    </row>
    <row r="39" spans="1:23" ht="18" x14ac:dyDescent="0.2">
      <c r="A39" s="53" t="str">
        <f>'Material Data'!A39</f>
        <v>Objet (Stratasys Ltd)</v>
      </c>
      <c r="B39" s="53" t="str">
        <f>'Material Data'!B39</f>
        <v>Objet</v>
      </c>
      <c r="C39" s="53" t="str">
        <f>'Material Data'!C39</f>
        <v>DM9840</v>
      </c>
      <c r="D39" s="53" t="str">
        <f>'Material Data'!D39</f>
        <v>DM9840</v>
      </c>
      <c r="E39" s="53" t="str">
        <f>'Material Data'!E39</f>
        <v>Objet DM9840</v>
      </c>
      <c r="F39" s="53" t="str">
        <f>'Material Data'!F39</f>
        <v>Eden Prairie, MN, USA</v>
      </c>
      <c r="G39" s="53" t="str">
        <f>'Material Data'!I39</f>
        <v>SEBS</v>
      </c>
      <c r="H39" s="53" t="str">
        <f>'Material Data'!J39</f>
        <v>Black</v>
      </c>
      <c r="I39" s="53" t="str">
        <f>'Material Data'!G39</f>
        <v>35-40A</v>
      </c>
      <c r="J39" s="53">
        <f>'Material Data'!H39</f>
        <v>0</v>
      </c>
      <c r="K39" s="53" t="str">
        <f>'Material Data'!K39</f>
        <v>Print</v>
      </c>
      <c r="L39" s="53" t="str">
        <f>'Material Data'!L39</f>
        <v>SLA</v>
      </c>
      <c r="M39" s="54">
        <f>'Material Data'!M39</f>
        <v>60.496322999999997</v>
      </c>
      <c r="N39" s="54">
        <f>'Material Data'!N39</f>
        <v>12.931775999999999</v>
      </c>
      <c r="O39" s="54">
        <f>'Material Data'!O39</f>
        <v>55.801471999999997</v>
      </c>
      <c r="P39" s="54">
        <f>'Material Data'!P39</f>
        <v>11.948558</v>
      </c>
      <c r="Q39" s="54">
        <f>'Material Data'!Q39</f>
        <v>54.894852</v>
      </c>
      <c r="R39" s="54">
        <f>'Material Data'!R39</f>
        <v>12.200277</v>
      </c>
      <c r="S39" s="54">
        <f>'Material Data'!S39</f>
        <v>40.994853999999997</v>
      </c>
      <c r="T39" s="53">
        <f>'Material Data'!T39</f>
        <v>13.040257</v>
      </c>
      <c r="U39" s="53" t="str">
        <f>'Material Data'!U39</f>
        <v>Professional</v>
      </c>
      <c r="V39" s="53" t="str">
        <f>'Material Data'!V39</f>
        <v>Expensive</v>
      </c>
      <c r="W39" s="61">
        <f>'Material Data'!W39</f>
        <v>300</v>
      </c>
    </row>
    <row r="40" spans="1:23" ht="18" x14ac:dyDescent="0.2">
      <c r="A40" s="53" t="str">
        <f>'Material Data'!A40</f>
        <v>Objet (Stratasys Ltd)</v>
      </c>
      <c r="B40" s="53" t="str">
        <f>'Material Data'!B40</f>
        <v>Objet</v>
      </c>
      <c r="C40" s="53" t="str">
        <f>'Material Data'!C40</f>
        <v>DM9850</v>
      </c>
      <c r="D40" s="53" t="str">
        <f>'Material Data'!D40</f>
        <v>DM9850</v>
      </c>
      <c r="E40" s="53" t="str">
        <f>'Material Data'!E40</f>
        <v>Objet DM9850</v>
      </c>
      <c r="F40" s="53" t="str">
        <f>'Material Data'!F40</f>
        <v>Eden Prairie, MN, USA</v>
      </c>
      <c r="G40" s="53" t="str">
        <f>'Material Data'!I40</f>
        <v>SEBS</v>
      </c>
      <c r="H40" s="53" t="str">
        <f>'Material Data'!J40</f>
        <v>Black</v>
      </c>
      <c r="I40" s="53" t="str">
        <f>'Material Data'!G40</f>
        <v>45-50A</v>
      </c>
      <c r="J40" s="53">
        <f>'Material Data'!H40</f>
        <v>0</v>
      </c>
      <c r="K40" s="53" t="str">
        <f>'Material Data'!K40</f>
        <v>Print</v>
      </c>
      <c r="L40" s="53" t="str">
        <f>'Material Data'!L40</f>
        <v>SLA</v>
      </c>
      <c r="M40" s="54">
        <f>'Material Data'!M40</f>
        <v>58.713070000000002</v>
      </c>
      <c r="N40" s="54">
        <f>'Material Data'!N40</f>
        <v>5.6128419999999997</v>
      </c>
      <c r="O40" s="54">
        <f>'Material Data'!O40</f>
        <v>54.109848</v>
      </c>
      <c r="P40" s="54">
        <f>'Material Data'!P40</f>
        <v>4.5204690000000003</v>
      </c>
      <c r="Q40" s="54">
        <f>'Material Data'!Q40</f>
        <v>54.122157999999999</v>
      </c>
      <c r="R40" s="54">
        <f>'Material Data'!R40</f>
        <v>6.1577630000000001</v>
      </c>
      <c r="S40" s="54">
        <f>'Material Data'!S40</f>
        <v>39.942233999999999</v>
      </c>
      <c r="T40" s="53">
        <f>'Material Data'!T40</f>
        <v>4.8670150000000003</v>
      </c>
      <c r="U40" s="53" t="str">
        <f>'Material Data'!U40</f>
        <v>Professional</v>
      </c>
      <c r="V40" s="53" t="str">
        <f>'Material Data'!V40</f>
        <v>Expensive</v>
      </c>
      <c r="W40" s="61">
        <f>'Material Data'!W40</f>
        <v>300</v>
      </c>
    </row>
    <row r="41" spans="1:23" ht="18" x14ac:dyDescent="0.2">
      <c r="A41" s="53" t="str">
        <f>'Material Data'!A41</f>
        <v>Objet (Stratasys Ltd)</v>
      </c>
      <c r="B41" s="53" t="str">
        <f>'Material Data'!B41</f>
        <v>Objet</v>
      </c>
      <c r="C41" s="53" t="str">
        <f>'Material Data'!C41</f>
        <v>DM9860</v>
      </c>
      <c r="D41" s="53" t="str">
        <f>'Material Data'!D41</f>
        <v>DM9860</v>
      </c>
      <c r="E41" s="53" t="str">
        <f>'Material Data'!E41</f>
        <v>Objet DM9860</v>
      </c>
      <c r="F41" s="53" t="str">
        <f>'Material Data'!F41</f>
        <v>Eden Prairie, MN, USA</v>
      </c>
      <c r="G41" s="53" t="str">
        <f>'Material Data'!I41</f>
        <v>SEBS</v>
      </c>
      <c r="H41" s="53" t="str">
        <f>'Material Data'!J41</f>
        <v>Black</v>
      </c>
      <c r="I41" s="53" t="str">
        <f>'Material Data'!G41</f>
        <v>57-63A</v>
      </c>
      <c r="J41" s="53">
        <f>'Material Data'!H41</f>
        <v>0</v>
      </c>
      <c r="K41" s="53" t="str">
        <f>'Material Data'!K41</f>
        <v>Print</v>
      </c>
      <c r="L41" s="53" t="str">
        <f>'Material Data'!L41</f>
        <v>SLA</v>
      </c>
      <c r="M41" s="54">
        <f>'Material Data'!M41</f>
        <v>61.684376</v>
      </c>
      <c r="N41" s="54">
        <f>'Material Data'!N41</f>
        <v>8.9365170000000003</v>
      </c>
      <c r="O41" s="54">
        <f>'Material Data'!O41</f>
        <v>61.157291000000001</v>
      </c>
      <c r="P41" s="54">
        <f>'Material Data'!P41</f>
        <v>6.8852669999999998</v>
      </c>
      <c r="Q41" s="54">
        <f>'Material Data'!Q41</f>
        <v>52.748958999999999</v>
      </c>
      <c r="R41" s="54">
        <f>'Material Data'!R41</f>
        <v>8.8950390000000006</v>
      </c>
      <c r="S41" s="54">
        <f>'Material Data'!S41</f>
        <v>50.022914999999998</v>
      </c>
      <c r="T41" s="53">
        <f>'Material Data'!T41</f>
        <v>5.6741659999999996</v>
      </c>
      <c r="U41" s="53" t="str">
        <f>'Material Data'!U41</f>
        <v>Professional</v>
      </c>
      <c r="V41" s="53" t="str">
        <f>'Material Data'!V41</f>
        <v>Expensive</v>
      </c>
      <c r="W41" s="61">
        <f>'Material Data'!W41</f>
        <v>300</v>
      </c>
    </row>
    <row r="42" spans="1:23" ht="18" x14ac:dyDescent="0.2">
      <c r="A42" s="53" t="str">
        <f>'Material Data'!A42</f>
        <v>Objet (Stratasys Ltd)</v>
      </c>
      <c r="B42" s="53" t="str">
        <f>'Material Data'!B42</f>
        <v>Objet</v>
      </c>
      <c r="C42" s="53" t="str">
        <f>'Material Data'!C42</f>
        <v>DM9870</v>
      </c>
      <c r="D42" s="53" t="str">
        <f>'Material Data'!D42</f>
        <v>DM9870</v>
      </c>
      <c r="E42" s="53" t="str">
        <f>'Material Data'!E42</f>
        <v>Objet DM9870</v>
      </c>
      <c r="F42" s="53" t="str">
        <f>'Material Data'!F42</f>
        <v>Eden Prairie, MN, USA</v>
      </c>
      <c r="G42" s="53" t="str">
        <f>'Material Data'!I42</f>
        <v>SEBS</v>
      </c>
      <c r="H42" s="53" t="str">
        <f>'Material Data'!J42</f>
        <v>Black</v>
      </c>
      <c r="I42" s="53" t="str">
        <f>'Material Data'!G42</f>
        <v>68-72A</v>
      </c>
      <c r="J42" s="53">
        <f>'Material Data'!H42</f>
        <v>0</v>
      </c>
      <c r="K42" s="53" t="str">
        <f>'Material Data'!K42</f>
        <v>Print</v>
      </c>
      <c r="L42" s="53" t="str">
        <f>'Material Data'!L42</f>
        <v>SLA</v>
      </c>
      <c r="M42" s="54">
        <f>'Material Data'!M42</f>
        <v>69.102180000000004</v>
      </c>
      <c r="N42" s="54">
        <f>'Material Data'!N42</f>
        <v>6.0380539999999998</v>
      </c>
      <c r="O42" s="54">
        <f>'Material Data'!O42</f>
        <v>68.770836000000003</v>
      </c>
      <c r="P42" s="54">
        <f>'Material Data'!P42</f>
        <v>6.1951140000000002</v>
      </c>
      <c r="Q42" s="54">
        <f>'Material Data'!Q42</f>
        <v>65.027778999999995</v>
      </c>
      <c r="R42" s="54">
        <f>'Material Data'!R42</f>
        <v>5.8150639999999996</v>
      </c>
      <c r="S42" s="54">
        <f>'Material Data'!S42</f>
        <v>55.057541000000001</v>
      </c>
      <c r="T42" s="53">
        <f>'Material Data'!T42</f>
        <v>6.543196</v>
      </c>
      <c r="U42" s="53" t="str">
        <f>'Material Data'!U42</f>
        <v>Professional</v>
      </c>
      <c r="V42" s="53" t="str">
        <f>'Material Data'!V42</f>
        <v>Expensive</v>
      </c>
      <c r="W42" s="61">
        <f>'Material Data'!W42</f>
        <v>300</v>
      </c>
    </row>
    <row r="43" spans="1:23" ht="18" x14ac:dyDescent="0.2">
      <c r="A43" s="53" t="str">
        <f>'Material Data'!A43</f>
        <v>Objet (Stratasys Ltd)</v>
      </c>
      <c r="B43" s="53" t="str">
        <f>'Material Data'!B43</f>
        <v>Objet</v>
      </c>
      <c r="C43" s="53" t="str">
        <f>'Material Data'!C43</f>
        <v>DM9885</v>
      </c>
      <c r="D43" s="53" t="str">
        <f>'Material Data'!D43</f>
        <v>DM9885</v>
      </c>
      <c r="E43" s="53" t="str">
        <f>'Material Data'!E43</f>
        <v>Objet DM9885</v>
      </c>
      <c r="F43" s="53" t="str">
        <f>'Material Data'!F43</f>
        <v>Eden Prairie, MN, USA</v>
      </c>
      <c r="G43" s="53" t="str">
        <f>'Material Data'!I43</f>
        <v>SEBS</v>
      </c>
      <c r="H43" s="53" t="str">
        <f>'Material Data'!J43</f>
        <v>Black</v>
      </c>
      <c r="I43" s="53" t="str">
        <f>'Material Data'!G43</f>
        <v>80-85A</v>
      </c>
      <c r="J43" s="53">
        <f>'Material Data'!H43</f>
        <v>0</v>
      </c>
      <c r="K43" s="53" t="str">
        <f>'Material Data'!K43</f>
        <v>Print</v>
      </c>
      <c r="L43" s="53" t="str">
        <f>'Material Data'!L43</f>
        <v>SLA</v>
      </c>
      <c r="M43" s="54">
        <f>'Material Data'!M43</f>
        <v>73.206397999999993</v>
      </c>
      <c r="N43" s="54">
        <f>'Material Data'!N43</f>
        <v>6.4020469999999996</v>
      </c>
      <c r="O43" s="54">
        <f>'Material Data'!O43</f>
        <v>66.241280000000003</v>
      </c>
      <c r="P43" s="54">
        <f>'Material Data'!P43</f>
        <v>7.293272</v>
      </c>
      <c r="Q43" s="54">
        <f>'Material Data'!Q43</f>
        <v>65.755088999999998</v>
      </c>
      <c r="R43" s="54">
        <f>'Material Data'!R43</f>
        <v>6.3174619999999999</v>
      </c>
      <c r="S43" s="54">
        <f>'Material Data'!S43</f>
        <v>52.012355999999997</v>
      </c>
      <c r="T43" s="53">
        <f>'Material Data'!T43</f>
        <v>8.0503900000000002</v>
      </c>
      <c r="U43" s="53" t="str">
        <f>'Material Data'!U43</f>
        <v>Professional</v>
      </c>
      <c r="V43" s="53" t="str">
        <f>'Material Data'!V43</f>
        <v>Expensive</v>
      </c>
      <c r="W43" s="61">
        <f>'Material Data'!W43</f>
        <v>300</v>
      </c>
    </row>
    <row r="44" spans="1:23" ht="18" x14ac:dyDescent="0.2">
      <c r="A44" s="53" t="str">
        <f>'Material Data'!A44</f>
        <v>Objet (Stratasys Ltd)</v>
      </c>
      <c r="B44" s="53" t="str">
        <f>'Material Data'!B44</f>
        <v>Objet</v>
      </c>
      <c r="C44" s="53" t="str">
        <f>'Material Data'!C44</f>
        <v>DM9895</v>
      </c>
      <c r="D44" s="53" t="str">
        <f>'Material Data'!D44</f>
        <v>DM9895</v>
      </c>
      <c r="E44" s="53" t="str">
        <f>'Material Data'!E44</f>
        <v>Objet DM9895</v>
      </c>
      <c r="F44" s="53" t="str">
        <f>'Material Data'!F44</f>
        <v>Eden Prairie, MN, USA</v>
      </c>
      <c r="G44" s="53" t="str">
        <f>'Material Data'!I44</f>
        <v>SEBS</v>
      </c>
      <c r="H44" s="53" t="str">
        <f>'Material Data'!J44</f>
        <v>Black</v>
      </c>
      <c r="I44" s="53" t="str">
        <f>'Material Data'!G44</f>
        <v>92-95A</v>
      </c>
      <c r="J44" s="53">
        <f>'Material Data'!H44</f>
        <v>0</v>
      </c>
      <c r="K44" s="53" t="str">
        <f>'Material Data'!K44</f>
        <v>Print</v>
      </c>
      <c r="L44" s="53" t="str">
        <f>'Material Data'!L44</f>
        <v>SLA</v>
      </c>
      <c r="M44" s="54">
        <f>'Material Data'!M44</f>
        <v>76.354941999999994</v>
      </c>
      <c r="N44" s="54">
        <f>'Material Data'!N44</f>
        <v>6.4999549999999999</v>
      </c>
      <c r="O44" s="54">
        <f>'Material Data'!O44</f>
        <v>72.054107999999999</v>
      </c>
      <c r="P44" s="54">
        <f>'Material Data'!P44</f>
        <v>5.4329939999999999</v>
      </c>
      <c r="Q44" s="54">
        <f>'Material Data'!Q44</f>
        <v>70.693565000000007</v>
      </c>
      <c r="R44" s="54">
        <f>'Material Data'!R44</f>
        <v>5.9107070000000004</v>
      </c>
      <c r="S44" s="54">
        <f>'Material Data'!S44</f>
        <v>60.161380999999999</v>
      </c>
      <c r="T44" s="53">
        <f>'Material Data'!T44</f>
        <v>5.4174369999999996</v>
      </c>
      <c r="U44" s="53" t="str">
        <f>'Material Data'!U44</f>
        <v>Professional</v>
      </c>
      <c r="V44" s="53" t="str">
        <f>'Material Data'!V44</f>
        <v>Expensive</v>
      </c>
      <c r="W44" s="61">
        <f>'Material Data'!W44</f>
        <v>300</v>
      </c>
    </row>
    <row r="45" spans="1:23" ht="36" x14ac:dyDescent="0.2">
      <c r="A45" s="53" t="str">
        <f>'Material Data'!A45</f>
        <v>Objet (Stratasys Ltd)</v>
      </c>
      <c r="B45" s="53" t="str">
        <f>'Material Data'!B45</f>
        <v>Objet</v>
      </c>
      <c r="C45" s="53" t="str">
        <f>'Material Data'!C45</f>
        <v>DurusWhite</v>
      </c>
      <c r="D45" s="53" t="str">
        <f>'Material Data'!D45</f>
        <v>DurusWhite</v>
      </c>
      <c r="E45" s="53" t="str">
        <f>'Material Data'!E45</f>
        <v>Objet DurusWhite</v>
      </c>
      <c r="F45" s="53" t="str">
        <f>'Material Data'!F45</f>
        <v>Eden Prairie, MN, USA</v>
      </c>
      <c r="G45" s="53" t="str">
        <f>'Material Data'!I45</f>
        <v>Photopolymer Resin</v>
      </c>
      <c r="H45" s="53" t="str">
        <f>'Material Data'!J45</f>
        <v>Translucent White</v>
      </c>
      <c r="I45" s="53" t="str">
        <f>'Material Data'!G45</f>
        <v>~80D</v>
      </c>
      <c r="J45" s="53">
        <f>'Material Data'!H45</f>
        <v>0</v>
      </c>
      <c r="K45" s="53" t="str">
        <f>'Material Data'!K45</f>
        <v>Print</v>
      </c>
      <c r="L45" s="53" t="str">
        <f>'Material Data'!L45</f>
        <v>SLA</v>
      </c>
      <c r="M45" s="54">
        <f>'Material Data'!M45</f>
        <v>85.527045999999999</v>
      </c>
      <c r="N45" s="54">
        <f>'Material Data'!N45</f>
        <v>7.9292059999999998</v>
      </c>
      <c r="O45" s="54">
        <f>'Material Data'!O45</f>
        <v>83.040985000000006</v>
      </c>
      <c r="P45" s="54">
        <f>'Material Data'!P45</f>
        <v>5.6205629999999998</v>
      </c>
      <c r="Q45" s="54">
        <f>'Material Data'!Q45</f>
        <v>73.421310000000005</v>
      </c>
      <c r="R45" s="54">
        <f>'Material Data'!R45</f>
        <v>11.052668000000001</v>
      </c>
      <c r="S45" s="54">
        <f>'Material Data'!S45</f>
        <v>39.806969000000002</v>
      </c>
      <c r="T45" s="53">
        <f>'Material Data'!T45</f>
        <v>11.689957</v>
      </c>
      <c r="U45" s="53" t="str">
        <f>'Material Data'!U45</f>
        <v>Professional</v>
      </c>
      <c r="V45" s="53" t="str">
        <f>'Material Data'!V45</f>
        <v>Expensive</v>
      </c>
      <c r="W45" s="61">
        <f>'Material Data'!W45</f>
        <v>300</v>
      </c>
    </row>
    <row r="46" spans="1:23" ht="18" customHeight="1" x14ac:dyDescent="0.2">
      <c r="A46" s="53" t="str">
        <f>'Material Data'!A46</f>
        <v>Objet (Stratasys Ltd)</v>
      </c>
      <c r="B46" s="53" t="str">
        <f>'Material Data'!B46</f>
        <v>Objet</v>
      </c>
      <c r="C46" s="53" t="str">
        <f>'Material Data'!C46</f>
        <v>Endur</v>
      </c>
      <c r="D46" s="53" t="str">
        <f>'Material Data'!D46</f>
        <v>Endur</v>
      </c>
      <c r="E46" s="53" t="str">
        <f>'Material Data'!E46</f>
        <v>Objet Endur</v>
      </c>
      <c r="F46" s="53" t="str">
        <f>'Material Data'!F46</f>
        <v>Eden Prairie, MN, USA</v>
      </c>
      <c r="G46" s="53" t="str">
        <f>'Material Data'!I46</f>
        <v>Photopolymer Resin</v>
      </c>
      <c r="H46" s="53" t="str">
        <f>'Material Data'!J46</f>
        <v>White</v>
      </c>
      <c r="I46" s="53" t="str">
        <f>'Material Data'!G46</f>
        <v>~80D</v>
      </c>
      <c r="J46" s="53">
        <f>'Material Data'!H46</f>
        <v>0</v>
      </c>
      <c r="K46" s="53" t="str">
        <f>'Material Data'!K46</f>
        <v>Print</v>
      </c>
      <c r="L46" s="53" t="str">
        <f>'Material Data'!L46</f>
        <v>SLA</v>
      </c>
      <c r="M46" s="54">
        <f>'Material Data'!M46</f>
        <v>132.31720000000001</v>
      </c>
      <c r="N46" s="54">
        <f>'Material Data'!N46</f>
        <v>11.881341000000001</v>
      </c>
      <c r="O46" s="54">
        <f>'Material Data'!O46</f>
        <v>129.02990700000001</v>
      </c>
      <c r="P46" s="54">
        <f>'Material Data'!P46</f>
        <v>10.845473999999999</v>
      </c>
      <c r="Q46" s="54">
        <f>'Material Data'!Q46</f>
        <v>124.341064</v>
      </c>
      <c r="R46" s="54">
        <f>'Material Data'!R46</f>
        <v>10.38883</v>
      </c>
      <c r="S46" s="54">
        <f>'Material Data'!S46</f>
        <v>116.51881400000001</v>
      </c>
      <c r="T46" s="53">
        <f>'Material Data'!T46</f>
        <v>9.2424879999999998</v>
      </c>
      <c r="U46" s="53" t="str">
        <f>'Material Data'!U46</f>
        <v>Professional</v>
      </c>
      <c r="V46" s="53" t="str">
        <f>'Material Data'!V46</f>
        <v>Expensive</v>
      </c>
      <c r="W46" s="61">
        <f>'Material Data'!W46</f>
        <v>300</v>
      </c>
    </row>
    <row r="47" spans="1:23" ht="18" customHeight="1" x14ac:dyDescent="0.2">
      <c r="A47" s="53" t="str">
        <f>'Material Data'!A47</f>
        <v>Objet (Stratasys Ltd)</v>
      </c>
      <c r="B47" s="53" t="str">
        <f>'Material Data'!B47</f>
        <v>Objet</v>
      </c>
      <c r="C47" s="53" t="str">
        <f>'Material Data'!C47</f>
        <v>FullCure720</v>
      </c>
      <c r="D47" s="53" t="str">
        <f>'Material Data'!D47</f>
        <v>FullCure720</v>
      </c>
      <c r="E47" s="53" t="str">
        <f>'Material Data'!E47</f>
        <v>Objet FullCure720</v>
      </c>
      <c r="F47" s="53" t="str">
        <f>'Material Data'!F47</f>
        <v>Eden Prairie, MN, USA</v>
      </c>
      <c r="G47" s="53" t="str">
        <f>'Material Data'!I47</f>
        <v>Photopolymer Resin</v>
      </c>
      <c r="H47" s="53" t="str">
        <f>'Material Data'!J47</f>
        <v>Amber</v>
      </c>
      <c r="I47" s="53" t="str">
        <f>'Material Data'!G47</f>
        <v>~80D</v>
      </c>
      <c r="J47" s="53">
        <f>'Material Data'!H47</f>
        <v>0</v>
      </c>
      <c r="K47" s="53" t="str">
        <f>'Material Data'!K47</f>
        <v>Print</v>
      </c>
      <c r="L47" s="53" t="str">
        <f>'Material Data'!L47</f>
        <v>SLA</v>
      </c>
      <c r="M47" s="54">
        <f>'Material Data'!M47</f>
        <v>95.542854000000005</v>
      </c>
      <c r="N47" s="54">
        <f>'Material Data'!N47</f>
        <v>8.5623729999999991</v>
      </c>
      <c r="O47" s="54">
        <f>'Material Data'!O47</f>
        <v>95.888390000000001</v>
      </c>
      <c r="P47" s="54">
        <f>'Material Data'!P47</f>
        <v>4.9958539999999996</v>
      </c>
      <c r="Q47" s="54">
        <f>'Material Data'!Q47</f>
        <v>89.599106000000006</v>
      </c>
      <c r="R47" s="54">
        <f>'Material Data'!R47</f>
        <v>6.2964190000000002</v>
      </c>
      <c r="S47" s="54">
        <f>'Material Data'!S47</f>
        <v>77.969643000000005</v>
      </c>
      <c r="T47" s="53">
        <f>'Material Data'!T47</f>
        <v>4.7766169999999999</v>
      </c>
      <c r="U47" s="53" t="str">
        <f>'Material Data'!U47</f>
        <v>Professional</v>
      </c>
      <c r="V47" s="53" t="str">
        <f>'Material Data'!V47</f>
        <v>Expensive</v>
      </c>
      <c r="W47" s="61">
        <f>'Material Data'!W47</f>
        <v>300</v>
      </c>
    </row>
    <row r="48" spans="1:23" ht="18" customHeight="1" x14ac:dyDescent="0.2">
      <c r="A48" s="53" t="str">
        <f>'Material Data'!A48</f>
        <v>Objet (Stratasys Ltd)</v>
      </c>
      <c r="B48" s="53" t="str">
        <f>'Material Data'!B48</f>
        <v>Objet</v>
      </c>
      <c r="C48" s="53" t="str">
        <f>'Material Data'!C48</f>
        <v>HighTemp</v>
      </c>
      <c r="D48" s="53" t="str">
        <f>'Material Data'!D48</f>
        <v>HighTemp</v>
      </c>
      <c r="E48" s="53" t="str">
        <f>'Material Data'!E48</f>
        <v>Objet HighTemp</v>
      </c>
      <c r="F48" s="53" t="str">
        <f>'Material Data'!F48</f>
        <v>Eden Prairie, MN, USA</v>
      </c>
      <c r="G48" s="53" t="str">
        <f>'Material Data'!I48</f>
        <v>Photopolymer Resin</v>
      </c>
      <c r="H48" s="53" t="str">
        <f>'Material Data'!J48</f>
        <v>White</v>
      </c>
      <c r="I48" s="53" t="str">
        <f>'Material Data'!G48</f>
        <v>~80D</v>
      </c>
      <c r="J48" s="53">
        <f>'Material Data'!H48</f>
        <v>0</v>
      </c>
      <c r="K48" s="53" t="str">
        <f>'Material Data'!K48</f>
        <v>Print</v>
      </c>
      <c r="L48" s="53" t="str">
        <f>'Material Data'!L48</f>
        <v>SLA</v>
      </c>
      <c r="M48" s="54">
        <f>'Material Data'!M48</f>
        <v>102.077225</v>
      </c>
      <c r="N48" s="54">
        <f>'Material Data'!N48</f>
        <v>7.5368839999999997</v>
      </c>
      <c r="O48" s="54">
        <f>'Material Data'!O48</f>
        <v>97.872223000000005</v>
      </c>
      <c r="P48" s="54">
        <f>'Material Data'!P48</f>
        <v>7.7062090000000003</v>
      </c>
      <c r="Q48" s="54">
        <f>'Material Data'!Q48</f>
        <v>95.102219000000005</v>
      </c>
      <c r="R48" s="54">
        <f>'Material Data'!R48</f>
        <v>7.6355570000000004</v>
      </c>
      <c r="S48" s="54">
        <f>'Material Data'!S48</f>
        <v>85.712219000000005</v>
      </c>
      <c r="T48" s="53">
        <f>'Material Data'!T48</f>
        <v>5.9014259999999998</v>
      </c>
      <c r="U48" s="53" t="str">
        <f>'Material Data'!U48</f>
        <v>Professional</v>
      </c>
      <c r="V48" s="53" t="str">
        <f>'Material Data'!V48</f>
        <v>Expensive</v>
      </c>
      <c r="W48" s="61">
        <f>'Material Data'!W48</f>
        <v>300</v>
      </c>
    </row>
    <row r="49" spans="1:23" ht="18" customHeight="1" x14ac:dyDescent="0.2">
      <c r="A49" s="53" t="str">
        <f>'Material Data'!A49</f>
        <v>Objet (Stratasys Ltd)</v>
      </c>
      <c r="B49" s="53" t="str">
        <f>'Material Data'!B49</f>
        <v>Objet</v>
      </c>
      <c r="C49" s="53" t="str">
        <f>'Material Data'!C49</f>
        <v>TangoBlack</v>
      </c>
      <c r="D49" s="53" t="str">
        <f>'Material Data'!D49</f>
        <v>TangoBlack</v>
      </c>
      <c r="E49" s="53" t="str">
        <f>'Material Data'!E49</f>
        <v>Objet TangoBlack</v>
      </c>
      <c r="F49" s="53" t="str">
        <f>'Material Data'!F49</f>
        <v>Eden Prairie, MN, USA</v>
      </c>
      <c r="G49" s="53" t="str">
        <f>'Material Data'!I49</f>
        <v>Photopolymer Resin</v>
      </c>
      <c r="H49" s="53" t="str">
        <f>'Material Data'!J49</f>
        <v>Black</v>
      </c>
      <c r="I49" s="53" t="str">
        <f>'Material Data'!G49</f>
        <v>60-62A</v>
      </c>
      <c r="J49" s="53">
        <f>'Material Data'!H49</f>
        <v>0</v>
      </c>
      <c r="K49" s="53" t="str">
        <f>'Material Data'!K49</f>
        <v>Print</v>
      </c>
      <c r="L49" s="53" t="str">
        <f>'Material Data'!L49</f>
        <v>SLA</v>
      </c>
      <c r="M49" s="54">
        <f>'Material Data'!M49</f>
        <v>60.753788</v>
      </c>
      <c r="N49" s="54">
        <f>'Material Data'!N49</f>
        <v>5.9740200000000003</v>
      </c>
      <c r="O49" s="54">
        <f>'Material Data'!O49</f>
        <v>66.050185999999997</v>
      </c>
      <c r="P49" s="54">
        <f>'Material Data'!P49</f>
        <v>7.4710450000000002</v>
      </c>
      <c r="Q49" s="54">
        <f>'Material Data'!Q49</f>
        <v>57.569130000000001</v>
      </c>
      <c r="R49" s="54">
        <f>'Material Data'!R49</f>
        <v>5.1064129999999999</v>
      </c>
      <c r="S49" s="54">
        <f>'Material Data'!S49</f>
        <v>45.626891999999998</v>
      </c>
      <c r="T49" s="53">
        <f>'Material Data'!T49</f>
        <v>9.8395639999999993</v>
      </c>
      <c r="U49" s="53" t="str">
        <f>'Material Data'!U49</f>
        <v>Professional</v>
      </c>
      <c r="V49" s="53" t="str">
        <f>'Material Data'!V49</f>
        <v>Expensive</v>
      </c>
      <c r="W49" s="61">
        <f>'Material Data'!W49</f>
        <v>300</v>
      </c>
    </row>
    <row r="50" spans="1:23" ht="18" customHeight="1" x14ac:dyDescent="0.2">
      <c r="A50" s="53" t="str">
        <f>'Material Data'!A50</f>
        <v>Objet (Stratasys Ltd)</v>
      </c>
      <c r="B50" s="53" t="str">
        <f>'Material Data'!B50</f>
        <v>Objet</v>
      </c>
      <c r="C50" s="53" t="str">
        <f>'Material Data'!C50</f>
        <v>TangoBlackPlus</v>
      </c>
      <c r="D50" s="53" t="str">
        <f>'Material Data'!D50</f>
        <v>TangoBlackPlus</v>
      </c>
      <c r="E50" s="53" t="str">
        <f>'Material Data'!E50</f>
        <v>Objet TangoBlackPlus</v>
      </c>
      <c r="F50" s="53" t="str">
        <f>'Material Data'!F50</f>
        <v>Eden Prairie, MN, USA</v>
      </c>
      <c r="G50" s="53" t="str">
        <f>'Material Data'!I50</f>
        <v>Photopolymer Resin</v>
      </c>
      <c r="H50" s="53" t="str">
        <f>'Material Data'!J50</f>
        <v>Black</v>
      </c>
      <c r="I50" s="53" t="str">
        <f>'Material Data'!G50</f>
        <v>26-28A</v>
      </c>
      <c r="J50" s="53">
        <f>'Material Data'!H50</f>
        <v>0</v>
      </c>
      <c r="K50" s="53" t="str">
        <f>'Material Data'!K50</f>
        <v>Print</v>
      </c>
      <c r="L50" s="53" t="str">
        <f>'Material Data'!L50</f>
        <v>SLA</v>
      </c>
      <c r="M50" s="54">
        <f>'Material Data'!M50</f>
        <v>51.525570000000002</v>
      </c>
      <c r="N50" s="54">
        <f>'Material Data'!N50</f>
        <v>11.848392</v>
      </c>
      <c r="O50" s="54">
        <f>'Material Data'!O50</f>
        <v>52.122726</v>
      </c>
      <c r="P50" s="54">
        <f>'Material Data'!P50</f>
        <v>11.853775000000001</v>
      </c>
      <c r="Q50" s="54">
        <f>'Material Data'!Q50</f>
        <v>37.398865000000001</v>
      </c>
      <c r="R50" s="54">
        <f>'Material Data'!R50</f>
        <v>12.116396999999999</v>
      </c>
      <c r="S50" s="54">
        <f>'Material Data'!S50</f>
        <v>21.713068</v>
      </c>
      <c r="T50" s="53">
        <f>'Material Data'!T50</f>
        <v>13.481567999999999</v>
      </c>
      <c r="U50" s="53" t="str">
        <f>'Material Data'!U50</f>
        <v>Professional</v>
      </c>
      <c r="V50" s="53" t="str">
        <f>'Material Data'!V50</f>
        <v>Expensive</v>
      </c>
      <c r="W50" s="61">
        <f>'Material Data'!W50</f>
        <v>300</v>
      </c>
    </row>
    <row r="51" spans="1:23" ht="18" customHeight="1" x14ac:dyDescent="0.2">
      <c r="A51" s="53" t="str">
        <f>'Material Data'!A51</f>
        <v>Objet (Stratasys Ltd)</v>
      </c>
      <c r="B51" s="53" t="str">
        <f>'Material Data'!B51</f>
        <v>Objet</v>
      </c>
      <c r="C51" s="53" t="str">
        <f>'Material Data'!C51</f>
        <v>TangoGray</v>
      </c>
      <c r="D51" s="53" t="str">
        <f>'Material Data'!D51</f>
        <v>TangoGray</v>
      </c>
      <c r="E51" s="53" t="str">
        <f>'Material Data'!E51</f>
        <v>Objet TangoGray</v>
      </c>
      <c r="F51" s="53" t="str">
        <f>'Material Data'!F51</f>
        <v>Eden Prairie, MN, USA</v>
      </c>
      <c r="G51" s="53" t="str">
        <f>'Material Data'!I51</f>
        <v>Photopolymer Resin</v>
      </c>
      <c r="H51" s="53" t="str">
        <f>'Material Data'!J51</f>
        <v>Light Gray</v>
      </c>
      <c r="I51" s="53" t="str">
        <f>'Material Data'!G51</f>
        <v>73-77A</v>
      </c>
      <c r="J51" s="53">
        <f>'Material Data'!H51</f>
        <v>0</v>
      </c>
      <c r="K51" s="53" t="str">
        <f>'Material Data'!K51</f>
        <v>Print</v>
      </c>
      <c r="L51" s="53" t="str">
        <f>'Material Data'!L51</f>
        <v>SLA</v>
      </c>
      <c r="M51" s="54">
        <f>'Material Data'!M51</f>
        <v>86.745316000000003</v>
      </c>
      <c r="N51" s="54">
        <f>'Material Data'!N51</f>
        <v>9.3912460000000006</v>
      </c>
      <c r="O51" s="54">
        <f>'Material Data'!O51</f>
        <v>88.697395</v>
      </c>
      <c r="P51" s="54">
        <f>'Material Data'!P51</f>
        <v>10.100484</v>
      </c>
      <c r="Q51" s="54">
        <f>'Material Data'!Q51</f>
        <v>80.889579999999995</v>
      </c>
      <c r="R51" s="54">
        <f>'Material Data'!R51</f>
        <v>8.3805870000000002</v>
      </c>
      <c r="S51" s="54">
        <f>'Material Data'!S51</f>
        <v>78.647919000000002</v>
      </c>
      <c r="T51" s="53">
        <f>'Material Data'!T51</f>
        <v>9.7855000000000008</v>
      </c>
      <c r="U51" s="53" t="str">
        <f>'Material Data'!U51</f>
        <v>Professional</v>
      </c>
      <c r="V51" s="53" t="str">
        <f>'Material Data'!V51</f>
        <v>Expensive</v>
      </c>
      <c r="W51" s="61">
        <f>'Material Data'!W51</f>
        <v>300</v>
      </c>
    </row>
    <row r="52" spans="1:23" ht="18" customHeight="1" x14ac:dyDescent="0.2">
      <c r="A52" s="53" t="str">
        <f>'Material Data'!A52</f>
        <v>Objet (Stratasys Ltd)</v>
      </c>
      <c r="B52" s="53" t="str">
        <f>'Material Data'!B52</f>
        <v>Objet</v>
      </c>
      <c r="C52" s="53" t="str">
        <f>'Material Data'!C52</f>
        <v>TangoPlus</v>
      </c>
      <c r="D52" s="53" t="str">
        <f>'Material Data'!D52</f>
        <v>TangoPlus</v>
      </c>
      <c r="E52" s="53" t="str">
        <f>'Material Data'!E52</f>
        <v>Objet TangoPlus</v>
      </c>
      <c r="F52" s="53" t="str">
        <f>'Material Data'!F52</f>
        <v>Eden Prairie, MN, USA</v>
      </c>
      <c r="G52" s="53" t="str">
        <f>'Material Data'!I52</f>
        <v>Photopolymer Resin</v>
      </c>
      <c r="H52" s="53" t="str">
        <f>'Material Data'!J52</f>
        <v>Amber</v>
      </c>
      <c r="I52" s="53" t="str">
        <f>'Material Data'!G52</f>
        <v>26-28A</v>
      </c>
      <c r="J52" s="53">
        <f>'Material Data'!H52</f>
        <v>0</v>
      </c>
      <c r="K52" s="53" t="str">
        <f>'Material Data'!K52</f>
        <v>Print</v>
      </c>
      <c r="L52" s="53" t="str">
        <f>'Material Data'!L52</f>
        <v>SLA</v>
      </c>
      <c r="M52" s="54">
        <f>'Material Data'!M52</f>
        <v>57.319854999999997</v>
      </c>
      <c r="N52" s="54">
        <f>'Material Data'!N52</f>
        <v>7.7759539999999996</v>
      </c>
      <c r="O52" s="54">
        <f>'Material Data'!O52</f>
        <v>52.234375</v>
      </c>
      <c r="P52" s="54">
        <f>'Material Data'!P52</f>
        <v>6.0383500000000003</v>
      </c>
      <c r="Q52" s="54">
        <f>'Material Data'!Q52</f>
        <v>49.490810000000003</v>
      </c>
      <c r="R52" s="54">
        <f>'Material Data'!R52</f>
        <v>7.5940349999999999</v>
      </c>
      <c r="S52" s="54">
        <f>'Material Data'!S52</f>
        <v>40.331802000000003</v>
      </c>
      <c r="T52" s="53">
        <f>'Material Data'!T52</f>
        <v>6.9377579999999996</v>
      </c>
      <c r="U52" s="53" t="str">
        <f>'Material Data'!U52</f>
        <v>Professional</v>
      </c>
      <c r="V52" s="53" t="str">
        <f>'Material Data'!V52</f>
        <v>Expensive</v>
      </c>
      <c r="W52" s="61">
        <f>'Material Data'!W52</f>
        <v>300</v>
      </c>
    </row>
    <row r="53" spans="1:23" ht="18" customHeight="1" x14ac:dyDescent="0.2">
      <c r="A53" s="53" t="str">
        <f>'Material Data'!A53</f>
        <v>Objet (Stratasys Ltd)</v>
      </c>
      <c r="B53" s="53" t="str">
        <f>'Material Data'!B53</f>
        <v>Objet</v>
      </c>
      <c r="C53" s="53" t="str">
        <f>'Material Data'!C53</f>
        <v>VeroBlack</v>
      </c>
      <c r="D53" s="53" t="str">
        <f>'Material Data'!D53</f>
        <v>VeroBlack</v>
      </c>
      <c r="E53" s="53" t="str">
        <f>'Material Data'!E53</f>
        <v>Objet VeroBlack</v>
      </c>
      <c r="F53" s="53" t="str">
        <f>'Material Data'!F53</f>
        <v>Eden Prairie, MN, USA</v>
      </c>
      <c r="G53" s="53" t="str">
        <f>'Material Data'!I53</f>
        <v>Photopolymer Resin</v>
      </c>
      <c r="H53" s="53" t="str">
        <f>'Material Data'!J53</f>
        <v>Black</v>
      </c>
      <c r="I53" s="53" t="str">
        <f>'Material Data'!G53</f>
        <v>83-86D</v>
      </c>
      <c r="J53" s="53">
        <f>'Material Data'!H53</f>
        <v>0</v>
      </c>
      <c r="K53" s="53" t="str">
        <f>'Material Data'!K53</f>
        <v>Print</v>
      </c>
      <c r="L53" s="53" t="str">
        <f>'Material Data'!L53</f>
        <v>SLA</v>
      </c>
      <c r="M53" s="54">
        <f>'Material Data'!M53</f>
        <v>94.745002999999997</v>
      </c>
      <c r="N53" s="54">
        <f>'Material Data'!N53</f>
        <v>9.6404119999999995</v>
      </c>
      <c r="O53" s="54">
        <f>'Material Data'!O53</f>
        <v>97.860718000000006</v>
      </c>
      <c r="P53" s="54">
        <f>'Material Data'!P53</f>
        <v>6.7289589999999997</v>
      </c>
      <c r="Q53" s="54">
        <f>'Material Data'!Q53</f>
        <v>86.804282999999998</v>
      </c>
      <c r="R53" s="54">
        <f>'Material Data'!R53</f>
        <v>9.3057839999999992</v>
      </c>
      <c r="S53" s="54">
        <f>'Material Data'!S53</f>
        <v>79.377853000000002</v>
      </c>
      <c r="T53" s="53">
        <f>'Material Data'!T53</f>
        <v>6.0424290000000003</v>
      </c>
      <c r="U53" s="53" t="str">
        <f>'Material Data'!U53</f>
        <v>Professional</v>
      </c>
      <c r="V53" s="53" t="str">
        <f>'Material Data'!V53</f>
        <v>Expensive</v>
      </c>
      <c r="W53" s="61">
        <f>'Material Data'!W53</f>
        <v>300</v>
      </c>
    </row>
    <row r="54" spans="1:23" ht="18" customHeight="1" x14ac:dyDescent="0.2">
      <c r="A54" s="53" t="str">
        <f>'Material Data'!A54</f>
        <v>Objet (Stratasys Ltd)</v>
      </c>
      <c r="B54" s="53" t="str">
        <f>'Material Data'!B54</f>
        <v>Objet</v>
      </c>
      <c r="C54" s="53" t="str">
        <f>'Material Data'!C54</f>
        <v>VeroBlue</v>
      </c>
      <c r="D54" s="53" t="str">
        <f>'Material Data'!D54</f>
        <v>VeroBlue</v>
      </c>
      <c r="E54" s="53" t="str">
        <f>'Material Data'!E54</f>
        <v>Objet VeroBlue</v>
      </c>
      <c r="F54" s="53" t="str">
        <f>'Material Data'!F54</f>
        <v>Eden Prairie, MN, USA</v>
      </c>
      <c r="G54" s="53" t="str">
        <f>'Material Data'!I54</f>
        <v>Photopolymer Resin</v>
      </c>
      <c r="H54" s="53" t="str">
        <f>'Material Data'!J54</f>
        <v>Light Blue</v>
      </c>
      <c r="I54" s="53" t="str">
        <f>'Material Data'!G54</f>
        <v>83-86D</v>
      </c>
      <c r="J54" s="53">
        <f>'Material Data'!H54</f>
        <v>0</v>
      </c>
      <c r="K54" s="53" t="str">
        <f>'Material Data'!K54</f>
        <v>Print</v>
      </c>
      <c r="L54" s="53" t="str">
        <f>'Material Data'!L54</f>
        <v>SLA</v>
      </c>
      <c r="M54" s="54">
        <f>'Material Data'!M54</f>
        <v>97.768546999999998</v>
      </c>
      <c r="N54" s="54">
        <f>'Material Data'!N54</f>
        <v>7.0586570000000002</v>
      </c>
      <c r="O54" s="54">
        <f>'Material Data'!O54</f>
        <v>88.329841999999999</v>
      </c>
      <c r="P54" s="54">
        <f>'Material Data'!P54</f>
        <v>7.7938369999999999</v>
      </c>
      <c r="Q54" s="54">
        <f>'Material Data'!Q54</f>
        <v>90.249190999999996</v>
      </c>
      <c r="R54" s="54">
        <f>'Material Data'!R54</f>
        <v>6.9589109999999996</v>
      </c>
      <c r="S54" s="54">
        <f>'Material Data'!S54</f>
        <v>73.110480999999993</v>
      </c>
      <c r="T54" s="53">
        <f>'Material Data'!T54</f>
        <v>10.331035999999999</v>
      </c>
      <c r="U54" s="53" t="str">
        <f>'Material Data'!U54</f>
        <v>Professional</v>
      </c>
      <c r="V54" s="53" t="str">
        <f>'Material Data'!V54</f>
        <v>Expensive</v>
      </c>
      <c r="W54" s="61">
        <f>'Material Data'!W54</f>
        <v>300</v>
      </c>
    </row>
    <row r="55" spans="1:23" ht="18" customHeight="1" x14ac:dyDescent="0.2">
      <c r="A55" s="53" t="str">
        <f>'Material Data'!A55</f>
        <v>Objet (Stratasys Ltd)</v>
      </c>
      <c r="B55" s="53" t="str">
        <f>'Material Data'!B55</f>
        <v>Objet</v>
      </c>
      <c r="C55" s="53" t="str">
        <f>'Material Data'!C55</f>
        <v>VeroClear</v>
      </c>
      <c r="D55" s="53" t="str">
        <f>'Material Data'!D55</f>
        <v>VeroClear</v>
      </c>
      <c r="E55" s="53" t="str">
        <f>'Material Data'!E55</f>
        <v>Objet VeroClear</v>
      </c>
      <c r="F55" s="53" t="str">
        <f>'Material Data'!F55</f>
        <v>Eden Prairie, MN, USA</v>
      </c>
      <c r="G55" s="53" t="str">
        <f>'Material Data'!I55</f>
        <v>Photopolymer Resin</v>
      </c>
      <c r="H55" s="53" t="str">
        <f>'Material Data'!J55</f>
        <v>Clear</v>
      </c>
      <c r="I55" s="53" t="str">
        <f>'Material Data'!G55</f>
        <v>83-86D</v>
      </c>
      <c r="J55" s="53">
        <f>'Material Data'!H55</f>
        <v>0</v>
      </c>
      <c r="K55" s="53" t="str">
        <f>'Material Data'!K55</f>
        <v>Print</v>
      </c>
      <c r="L55" s="53" t="str">
        <f>'Material Data'!L55</f>
        <v>SLA</v>
      </c>
      <c r="M55" s="54">
        <f>'Material Data'!M55</f>
        <v>94.373924000000002</v>
      </c>
      <c r="N55" s="54">
        <f>'Material Data'!N55</f>
        <v>14.757042</v>
      </c>
      <c r="O55" s="54">
        <f>'Material Data'!O55</f>
        <v>91.273705000000007</v>
      </c>
      <c r="P55" s="54">
        <f>'Material Data'!P55</f>
        <v>16.026785</v>
      </c>
      <c r="Q55" s="54">
        <f>'Material Data'!Q55</f>
        <v>86.260773</v>
      </c>
      <c r="R55" s="54">
        <f>'Material Data'!R55</f>
        <v>15.662265</v>
      </c>
      <c r="S55" s="54">
        <f>'Material Data'!S55</f>
        <v>74.773169999999993</v>
      </c>
      <c r="T55" s="53">
        <f>'Material Data'!T55</f>
        <v>13.971472</v>
      </c>
      <c r="U55" s="53" t="str">
        <f>'Material Data'!U55</f>
        <v>Professional</v>
      </c>
      <c r="V55" s="53" t="str">
        <f>'Material Data'!V55</f>
        <v>Expensive</v>
      </c>
      <c r="W55" s="61">
        <f>'Material Data'!W55</f>
        <v>300</v>
      </c>
    </row>
    <row r="56" spans="1:23" ht="18" customHeight="1" x14ac:dyDescent="0.2">
      <c r="A56" s="53" t="str">
        <f>'Material Data'!A56</f>
        <v>Objet (Stratasys Ltd)</v>
      </c>
      <c r="B56" s="53" t="str">
        <f>'Material Data'!B56</f>
        <v>Objet</v>
      </c>
      <c r="C56" s="53" t="str">
        <f>'Material Data'!C56</f>
        <v>VeroCyan</v>
      </c>
      <c r="D56" s="53" t="str">
        <f>'Material Data'!D56</f>
        <v>VeroCyan</v>
      </c>
      <c r="E56" s="53" t="str">
        <f>'Material Data'!E56</f>
        <v>Objet VeroCyan</v>
      </c>
      <c r="F56" s="53" t="str">
        <f>'Material Data'!F56</f>
        <v>Eden Prairie, MN, USA</v>
      </c>
      <c r="G56" s="53" t="str">
        <f>'Material Data'!I56</f>
        <v>Photopolymer Resin</v>
      </c>
      <c r="H56" s="53" t="str">
        <f>'Material Data'!J56</f>
        <v>Cyan</v>
      </c>
      <c r="I56" s="53" t="str">
        <f>'Material Data'!G56</f>
        <v>83-86D</v>
      </c>
      <c r="J56" s="53">
        <f>'Material Data'!H56</f>
        <v>0</v>
      </c>
      <c r="K56" s="53" t="str">
        <f>'Material Data'!K56</f>
        <v>Print</v>
      </c>
      <c r="L56" s="53" t="str">
        <f>'Material Data'!L56</f>
        <v>SLA</v>
      </c>
      <c r="M56" s="54">
        <f>'Material Data'!M56</f>
        <v>117.496368</v>
      </c>
      <c r="N56" s="54">
        <f>'Material Data'!N56</f>
        <v>9.4187370000000001</v>
      </c>
      <c r="O56" s="54">
        <f>'Material Data'!O56</f>
        <v>107.86612700000001</v>
      </c>
      <c r="P56" s="54">
        <f>'Material Data'!P56</f>
        <v>10.265209</v>
      </c>
      <c r="Q56" s="54">
        <f>'Material Data'!Q56</f>
        <v>102.804436</v>
      </c>
      <c r="R56" s="54">
        <f>'Material Data'!R56</f>
        <v>11.184257000000001</v>
      </c>
      <c r="S56" s="54">
        <f>'Material Data'!S56</f>
        <v>66.453224000000006</v>
      </c>
      <c r="T56" s="53">
        <f>'Material Data'!T56</f>
        <v>9.2511320000000001</v>
      </c>
      <c r="U56" s="53" t="str">
        <f>'Material Data'!U56</f>
        <v>Professional</v>
      </c>
      <c r="V56" s="53" t="str">
        <f>'Material Data'!V56</f>
        <v>Expensive</v>
      </c>
      <c r="W56" s="61">
        <f>'Material Data'!W56</f>
        <v>300</v>
      </c>
    </row>
    <row r="57" spans="1:23" ht="18" customHeight="1" x14ac:dyDescent="0.2">
      <c r="A57" s="53" t="str">
        <f>'Material Data'!A57</f>
        <v>Objet (Stratasys Ltd)</v>
      </c>
      <c r="B57" s="53" t="str">
        <f>'Material Data'!B57</f>
        <v>Objet</v>
      </c>
      <c r="C57" s="53" t="str">
        <f>'Material Data'!C57</f>
        <v>VeroGray</v>
      </c>
      <c r="D57" s="53" t="str">
        <f>'Material Data'!D57</f>
        <v>VeroGray</v>
      </c>
      <c r="E57" s="53" t="str">
        <f>'Material Data'!E57</f>
        <v>Objet VeroGray</v>
      </c>
      <c r="F57" s="53" t="str">
        <f>'Material Data'!F57</f>
        <v>Eden Prairie, MN, USA</v>
      </c>
      <c r="G57" s="53" t="str">
        <f>'Material Data'!I57</f>
        <v>Photopolymer Resin</v>
      </c>
      <c r="H57" s="53" t="str">
        <f>'Material Data'!J57</f>
        <v>Light Gray</v>
      </c>
      <c r="I57" s="53" t="str">
        <f>'Material Data'!G57</f>
        <v>83-86D</v>
      </c>
      <c r="J57" s="53">
        <f>'Material Data'!H57</f>
        <v>0</v>
      </c>
      <c r="K57" s="53" t="str">
        <f>'Material Data'!K57</f>
        <v>Print</v>
      </c>
      <c r="L57" s="53" t="str">
        <f>'Material Data'!L57</f>
        <v>SLA</v>
      </c>
      <c r="M57" s="54">
        <f>'Material Data'!M57</f>
        <v>103.599304</v>
      </c>
      <c r="N57" s="54">
        <f>'Material Data'!N57</f>
        <v>5.9212230000000003</v>
      </c>
      <c r="O57" s="54">
        <f>'Material Data'!O57</f>
        <v>97.871528999999995</v>
      </c>
      <c r="P57" s="54">
        <f>'Material Data'!P57</f>
        <v>9.1097090000000005</v>
      </c>
      <c r="Q57" s="54">
        <f>'Material Data'!Q57</f>
        <v>91.676392000000007</v>
      </c>
      <c r="R57" s="54">
        <f>'Material Data'!R57</f>
        <v>8.5382680000000004</v>
      </c>
      <c r="S57" s="54">
        <f>'Material Data'!S57</f>
        <v>81.534721000000005</v>
      </c>
      <c r="T57" s="53">
        <f>'Material Data'!T57</f>
        <v>8.08629</v>
      </c>
      <c r="U57" s="53" t="str">
        <f>'Material Data'!U57</f>
        <v>Professional</v>
      </c>
      <c r="V57" s="53" t="str">
        <f>'Material Data'!V57</f>
        <v>Expensive</v>
      </c>
      <c r="W57" s="61">
        <f>'Material Data'!W57</f>
        <v>300</v>
      </c>
    </row>
    <row r="58" spans="1:23" ht="18" customHeight="1" x14ac:dyDescent="0.2">
      <c r="A58" s="53" t="str">
        <f>'Material Data'!A58</f>
        <v>Objet (Stratasys Ltd)</v>
      </c>
      <c r="B58" s="53" t="str">
        <f>'Material Data'!B58</f>
        <v>Objet</v>
      </c>
      <c r="C58" s="53" t="str">
        <f>'Material Data'!C58</f>
        <v>VeroMagenta</v>
      </c>
      <c r="D58" s="53" t="str">
        <f>'Material Data'!D58</f>
        <v>VeroMagenta</v>
      </c>
      <c r="E58" s="53" t="str">
        <f>'Material Data'!E58</f>
        <v>Objet VeroMagenta</v>
      </c>
      <c r="F58" s="53" t="str">
        <f>'Material Data'!F58</f>
        <v>Eden Prairie, MN, USA</v>
      </c>
      <c r="G58" s="53" t="str">
        <f>'Material Data'!I58</f>
        <v>Photopolymer Resin</v>
      </c>
      <c r="H58" s="53" t="str">
        <f>'Material Data'!J58</f>
        <v>Magenta</v>
      </c>
      <c r="I58" s="53" t="str">
        <f>'Material Data'!G58</f>
        <v>83-86D</v>
      </c>
      <c r="J58" s="53">
        <f>'Material Data'!H58</f>
        <v>0</v>
      </c>
      <c r="K58" s="53" t="str">
        <f>'Material Data'!K58</f>
        <v>Print</v>
      </c>
      <c r="L58" s="53" t="str">
        <f>'Material Data'!L58</f>
        <v>SLA</v>
      </c>
      <c r="M58" s="54">
        <f>'Material Data'!M58</f>
        <v>77.631484999999998</v>
      </c>
      <c r="N58" s="54">
        <f>'Material Data'!N58</f>
        <v>58.625801000000003</v>
      </c>
      <c r="O58" s="54">
        <f>'Material Data'!O58</f>
        <v>57.252777000000002</v>
      </c>
      <c r="P58" s="54">
        <f>'Material Data'!P58</f>
        <v>52.591644000000002</v>
      </c>
      <c r="Q58" s="54">
        <f>'Material Data'!Q58</f>
        <v>84.072685000000007</v>
      </c>
      <c r="R58" s="54">
        <f>'Material Data'!R58</f>
        <v>47.666530999999999</v>
      </c>
      <c r="S58" s="54">
        <f>'Material Data'!S58</f>
        <v>46.791668000000001</v>
      </c>
      <c r="T58" s="53">
        <f>'Material Data'!T58</f>
        <v>44.944049999999997</v>
      </c>
      <c r="U58" s="53" t="str">
        <f>'Material Data'!U58</f>
        <v>Professional</v>
      </c>
      <c r="V58" s="53" t="str">
        <f>'Material Data'!V58</f>
        <v>Expensive</v>
      </c>
      <c r="W58" s="61">
        <f>'Material Data'!W58</f>
        <v>300</v>
      </c>
    </row>
    <row r="59" spans="1:23" ht="18" customHeight="1" x14ac:dyDescent="0.2">
      <c r="A59" s="53" t="str">
        <f>'Material Data'!A59</f>
        <v>Objet (Stratasys Ltd)</v>
      </c>
      <c r="B59" s="53" t="str">
        <f>'Material Data'!B59</f>
        <v>Objet</v>
      </c>
      <c r="C59" s="53" t="str">
        <f>'Material Data'!C59</f>
        <v>VeroWhite</v>
      </c>
      <c r="D59" s="53" t="str">
        <f>'Material Data'!D59</f>
        <v>VeroWhite</v>
      </c>
      <c r="E59" s="53" t="str">
        <f>'Material Data'!E59</f>
        <v>Objet VeroWhite</v>
      </c>
      <c r="F59" s="53" t="str">
        <f>'Material Data'!F59</f>
        <v>Eden Prairie, MN, USA</v>
      </c>
      <c r="G59" s="53" t="str">
        <f>'Material Data'!I59</f>
        <v>Photopolymer Resin</v>
      </c>
      <c r="H59" s="53" t="str">
        <f>'Material Data'!J59</f>
        <v>White</v>
      </c>
      <c r="I59" s="53" t="str">
        <f>'Material Data'!G59</f>
        <v>83-86D</v>
      </c>
      <c r="J59" s="53">
        <f>'Material Data'!H59</f>
        <v>1.17</v>
      </c>
      <c r="K59" s="53" t="str">
        <f>'Material Data'!K59</f>
        <v>Print</v>
      </c>
      <c r="L59" s="53" t="str">
        <f>'Material Data'!L59</f>
        <v>SLA</v>
      </c>
      <c r="M59" s="54">
        <f>'Material Data'!M59</f>
        <v>0</v>
      </c>
      <c r="N59" s="54">
        <f>'Material Data'!N59</f>
        <v>0</v>
      </c>
      <c r="O59" s="54">
        <f>'Material Data'!O59</f>
        <v>119.94</v>
      </c>
      <c r="P59" s="54">
        <f>'Material Data'!P59</f>
        <v>11.82</v>
      </c>
      <c r="Q59" s="54">
        <f>'Material Data'!Q59</f>
        <v>0</v>
      </c>
      <c r="R59" s="54">
        <f>'Material Data'!R59</f>
        <v>0</v>
      </c>
      <c r="S59" s="54">
        <f>'Material Data'!S59</f>
        <v>0</v>
      </c>
      <c r="T59" s="53">
        <f>'Material Data'!T59</f>
        <v>0</v>
      </c>
      <c r="U59" s="53" t="str">
        <f>'Material Data'!U59</f>
        <v>Professional</v>
      </c>
      <c r="V59" s="53" t="str">
        <f>'Material Data'!V59</f>
        <v>Expensive</v>
      </c>
      <c r="W59" s="61">
        <f>'Material Data'!W59</f>
        <v>300</v>
      </c>
    </row>
    <row r="60" spans="1:23" ht="18" customHeight="1" x14ac:dyDescent="0.2">
      <c r="A60" s="53" t="str">
        <f>'Material Data'!A60</f>
        <v>Objet (Stratasys Ltd)</v>
      </c>
      <c r="B60" s="53" t="str">
        <f>'Material Data'!B60</f>
        <v>Objet</v>
      </c>
      <c r="C60" s="53" t="str">
        <f>'Material Data'!C60</f>
        <v>VeroWhitePlus</v>
      </c>
      <c r="D60" s="53" t="str">
        <f>'Material Data'!D60</f>
        <v>VeroWhitePlus</v>
      </c>
      <c r="E60" s="53" t="str">
        <f>'Material Data'!E60</f>
        <v>Objet VeroWhitePlus</v>
      </c>
      <c r="F60" s="53" t="str">
        <f>'Material Data'!F60</f>
        <v>Eden Prairie, MN, USA</v>
      </c>
      <c r="G60" s="53" t="str">
        <f>'Material Data'!I60</f>
        <v>Photopolymer Resin</v>
      </c>
      <c r="H60" s="53" t="str">
        <f>'Material Data'!J60</f>
        <v>White</v>
      </c>
      <c r="I60" s="53" t="str">
        <f>'Material Data'!G60</f>
        <v>83-86D</v>
      </c>
      <c r="J60" s="53">
        <f>'Material Data'!H60</f>
        <v>0</v>
      </c>
      <c r="K60" s="53" t="str">
        <f>'Material Data'!K60</f>
        <v>Print</v>
      </c>
      <c r="L60" s="53" t="str">
        <f>'Material Data'!L60</f>
        <v>SLA</v>
      </c>
      <c r="M60" s="54">
        <f>'Material Data'!M60</f>
        <v>106.915741</v>
      </c>
      <c r="N60" s="54">
        <f>'Material Data'!N60</f>
        <v>4.6341140000000003</v>
      </c>
      <c r="O60" s="54">
        <f>'Material Data'!O60</f>
        <v>100.742592</v>
      </c>
      <c r="P60" s="54">
        <f>'Material Data'!P60</f>
        <v>5.4543090000000003</v>
      </c>
      <c r="Q60" s="54">
        <f>'Material Data'!Q60</f>
        <v>93.702774000000005</v>
      </c>
      <c r="R60" s="54">
        <f>'Material Data'!R60</f>
        <v>3.814797</v>
      </c>
      <c r="S60" s="54">
        <f>'Material Data'!S60</f>
        <v>84.157409999999999</v>
      </c>
      <c r="T60" s="53">
        <f>'Material Data'!T60</f>
        <v>4.3103420000000003</v>
      </c>
      <c r="U60" s="53" t="str">
        <f>'Material Data'!U60</f>
        <v>Professional</v>
      </c>
      <c r="V60" s="53" t="str">
        <f>'Material Data'!V60</f>
        <v>Expensive</v>
      </c>
      <c r="W60" s="61">
        <f>'Material Data'!W60</f>
        <v>300</v>
      </c>
    </row>
    <row r="61" spans="1:23" ht="18" customHeight="1" x14ac:dyDescent="0.2">
      <c r="A61" s="53" t="str">
        <f>'Material Data'!A61</f>
        <v>Objet (Stratasys Ltd)</v>
      </c>
      <c r="B61" s="53" t="str">
        <f>'Material Data'!B61</f>
        <v>Objet</v>
      </c>
      <c r="C61" s="53" t="str">
        <f>'Material Data'!C61</f>
        <v>VeroYellow</v>
      </c>
      <c r="D61" s="53" t="str">
        <f>'Material Data'!D61</f>
        <v>VeroYellow</v>
      </c>
      <c r="E61" s="53" t="str">
        <f>'Material Data'!E61</f>
        <v>Objet VeroYellow</v>
      </c>
      <c r="F61" s="53" t="str">
        <f>'Material Data'!F61</f>
        <v>Eden Prairie, MN, USA</v>
      </c>
      <c r="G61" s="53" t="str">
        <f>'Material Data'!I61</f>
        <v>Photopolymer Resin</v>
      </c>
      <c r="H61" s="53" t="str">
        <f>'Material Data'!J61</f>
        <v>Yellow</v>
      </c>
      <c r="I61" s="53" t="str">
        <f>'Material Data'!G61</f>
        <v>83-86D</v>
      </c>
      <c r="J61" s="53">
        <f>'Material Data'!H61</f>
        <v>0</v>
      </c>
      <c r="K61" s="53" t="str">
        <f>'Material Data'!K61</f>
        <v>Print</v>
      </c>
      <c r="L61" s="53" t="str">
        <f>'Material Data'!L61</f>
        <v>SLA</v>
      </c>
      <c r="M61" s="54">
        <f>'Material Data'!M61</f>
        <v>100.875748</v>
      </c>
      <c r="N61" s="54">
        <f>'Material Data'!N61</f>
        <v>12.208781999999999</v>
      </c>
      <c r="O61" s="54">
        <f>'Material Data'!O61</f>
        <v>89.933777000000006</v>
      </c>
      <c r="P61" s="54">
        <f>'Material Data'!P61</f>
        <v>7.7732279999999996</v>
      </c>
      <c r="Q61" s="54">
        <f>'Material Data'!Q61</f>
        <v>93.594498000000002</v>
      </c>
      <c r="R61" s="54">
        <f>'Material Data'!R61</f>
        <v>11.572576</v>
      </c>
      <c r="S61" s="54">
        <f>'Material Data'!S61</f>
        <v>73.061751999999998</v>
      </c>
      <c r="T61" s="53">
        <f>'Material Data'!T61</f>
        <v>12.541145</v>
      </c>
      <c r="U61" s="53" t="str">
        <f>'Material Data'!U61</f>
        <v>Professional</v>
      </c>
      <c r="V61" s="53" t="str">
        <f>'Material Data'!V61</f>
        <v>Expensive</v>
      </c>
      <c r="W61" s="61">
        <f>'Material Data'!W61</f>
        <v>300</v>
      </c>
    </row>
    <row r="62" spans="1:23" ht="54" x14ac:dyDescent="0.2">
      <c r="A62" s="53" t="str">
        <f>'Material Data'!A62</f>
        <v>Penreco (Calumet Specialty Prod Ptnrs, LP)</v>
      </c>
      <c r="B62" s="53" t="str">
        <f>'Material Data'!B62</f>
        <v xml:space="preserve">Penreco </v>
      </c>
      <c r="C62" s="53" t="str">
        <f>'Material Data'!C62</f>
        <v>Gel Wax</v>
      </c>
      <c r="D62" s="53" t="str">
        <f>'Material Data'!D62</f>
        <v>Gel Wax</v>
      </c>
      <c r="E62" s="53" t="str">
        <f>'Material Data'!E62</f>
        <v>Penreco  Gel Wax</v>
      </c>
      <c r="F62" s="53" t="str">
        <f>'Material Data'!F62</f>
        <v>Karns City, PA, USA</v>
      </c>
      <c r="G62" s="53" t="str">
        <f>'Material Data'!I62</f>
        <v>Wax</v>
      </c>
      <c r="H62" s="53" t="str">
        <f>'Material Data'!J62</f>
        <v>Clear</v>
      </c>
      <c r="I62" s="53" t="str">
        <f>'Material Data'!G62</f>
        <v>&lt;60 00  (estimate)</v>
      </c>
      <c r="J62" s="53">
        <f>'Material Data'!H62</f>
        <v>0</v>
      </c>
      <c r="K62" s="53" t="str">
        <f>'Material Data'!K62</f>
        <v>CAST</v>
      </c>
      <c r="L62" s="53" t="str">
        <f>'Material Data'!L62</f>
        <v>SC</v>
      </c>
      <c r="M62" s="54">
        <f>'Material Data'!M62</f>
        <v>-162.96078499999999</v>
      </c>
      <c r="N62" s="54">
        <f>'Material Data'!N62</f>
        <v>1.3469500000000001</v>
      </c>
      <c r="O62" s="54">
        <f>'Material Data'!O62</f>
        <v>-172.6772</v>
      </c>
      <c r="P62" s="54">
        <f>'Material Data'!P62</f>
        <v>2.7127889999999999</v>
      </c>
      <c r="Q62" s="54">
        <f>'Material Data'!Q62</f>
        <v>-178.91667200000001</v>
      </c>
      <c r="R62" s="54">
        <f>'Material Data'!R62</f>
        <v>1.8075479999999999</v>
      </c>
      <c r="S62" s="54">
        <f>'Material Data'!S62</f>
        <v>-199.234802</v>
      </c>
      <c r="T62" s="53">
        <f>'Material Data'!T62</f>
        <v>3.1637940000000002</v>
      </c>
      <c r="U62" s="53" t="str">
        <f>'Material Data'!U62</f>
        <v>Hobbyist</v>
      </c>
      <c r="V62" s="53" t="str">
        <f>'Material Data'!V62</f>
        <v>Cheap</v>
      </c>
      <c r="W62" s="61">
        <f>'Material Data'!W62</f>
        <v>16.862653763216713</v>
      </c>
    </row>
    <row r="63" spans="1:23" ht="36" x14ac:dyDescent="0.2">
      <c r="A63" s="53" t="str">
        <f>'Material Data'!A63</f>
        <v>Shenzhen eSUN Industrial Co.</v>
      </c>
      <c r="B63" s="53" t="str">
        <f>'Material Data'!B63</f>
        <v>eSUN</v>
      </c>
      <c r="C63" s="53" t="str">
        <f>'Material Data'!C63</f>
        <v>HIPS infill 100%</v>
      </c>
      <c r="D63" s="53" t="str">
        <f>'Material Data'!D63</f>
        <v>HIPS infill 100%</v>
      </c>
      <c r="E63" s="53" t="str">
        <f>'Material Data'!E63</f>
        <v>eSUN HIPS infill 100%</v>
      </c>
      <c r="F63" s="53" t="str">
        <f>'Material Data'!F63</f>
        <v>Shenzhen, China</v>
      </c>
      <c r="G63" s="53" t="str">
        <f>'Material Data'!I63</f>
        <v>High Impact Polystyrene</v>
      </c>
      <c r="H63" s="53" t="str">
        <f>'Material Data'!J63</f>
        <v>Orange</v>
      </c>
      <c r="I63" s="53" t="str">
        <f>'Material Data'!G63</f>
        <v>raw material ~75D</v>
      </c>
      <c r="J63" s="53">
        <f>'Material Data'!H63</f>
        <v>0</v>
      </c>
      <c r="K63" s="53" t="str">
        <f>'Material Data'!K63</f>
        <v>PRINT</v>
      </c>
      <c r="L63" s="53" t="str">
        <f>'Material Data'!L63</f>
        <v>FDM</v>
      </c>
      <c r="M63" s="54">
        <f>'Material Data'!M63</f>
        <v>-162.9</v>
      </c>
      <c r="N63" s="54">
        <f>'Material Data'!N63</f>
        <v>60.1</v>
      </c>
      <c r="O63" s="54">
        <f>'Material Data'!O63</f>
        <v>-165.76</v>
      </c>
      <c r="P63" s="54">
        <f>'Material Data'!P63</f>
        <v>77.260000000000005</v>
      </c>
      <c r="Q63" s="54">
        <f>'Material Data'!Q63</f>
        <v>-177.38</v>
      </c>
      <c r="R63" s="54">
        <f>'Material Data'!R63</f>
        <v>76.819999999999993</v>
      </c>
      <c r="S63" s="54">
        <f>'Material Data'!S63</f>
        <v>-194.52</v>
      </c>
      <c r="T63" s="53">
        <f>'Material Data'!T63</f>
        <v>56.07</v>
      </c>
      <c r="U63" s="53" t="str">
        <f>'Material Data'!U63</f>
        <v>Hobbyist</v>
      </c>
      <c r="V63" s="53" t="str">
        <f>'Material Data'!V63</f>
        <v>Cheap</v>
      </c>
      <c r="W63" s="61">
        <f>'Material Data'!W63</f>
        <v>24.139499999999998</v>
      </c>
    </row>
    <row r="64" spans="1:23" ht="36" x14ac:dyDescent="0.2">
      <c r="A64" s="53" t="str">
        <f>'Material Data'!A64</f>
        <v>Shenzhen eSUN Industrial Co.</v>
      </c>
      <c r="B64" s="53" t="str">
        <f>'Material Data'!B64</f>
        <v>eSUN</v>
      </c>
      <c r="C64" s="53" t="str">
        <f>'Material Data'!C64</f>
        <v>HIPS infill 30%</v>
      </c>
      <c r="D64" s="53" t="str">
        <f>'Material Data'!D64</f>
        <v>HIPS infill 30%</v>
      </c>
      <c r="E64" s="53" t="str">
        <f>'Material Data'!E64</f>
        <v>eSUN HIPS infill 30%</v>
      </c>
      <c r="F64" s="53" t="str">
        <f>'Material Data'!F64</f>
        <v>Shenzhen, China</v>
      </c>
      <c r="G64" s="53" t="str">
        <f>'Material Data'!I64</f>
        <v>High Impact Polystyrene</v>
      </c>
      <c r="H64" s="53" t="str">
        <f>'Material Data'!J64</f>
        <v>Orange</v>
      </c>
      <c r="I64" s="53" t="str">
        <f>'Material Data'!G64</f>
        <v>raw material ~75D</v>
      </c>
      <c r="J64" s="53">
        <f>'Material Data'!H64</f>
        <v>0</v>
      </c>
      <c r="K64" s="53" t="str">
        <f>'Material Data'!K64</f>
        <v>PRINT</v>
      </c>
      <c r="L64" s="53" t="str">
        <f>'Material Data'!L64</f>
        <v>FDM</v>
      </c>
      <c r="M64" s="54">
        <f>'Material Data'!M64</f>
        <v>-687</v>
      </c>
      <c r="N64" s="54">
        <f>'Material Data'!N64</f>
        <v>277.89999999999998</v>
      </c>
      <c r="O64" s="54">
        <f>'Material Data'!O64</f>
        <v>-643.49</v>
      </c>
      <c r="P64" s="54">
        <f>'Material Data'!P64</f>
        <v>309.57</v>
      </c>
      <c r="Q64" s="54">
        <f>'Material Data'!Q64</f>
        <v>-603.52</v>
      </c>
      <c r="R64" s="54">
        <f>'Material Data'!R64</f>
        <v>313.16000000000003</v>
      </c>
      <c r="S64" s="54">
        <f>'Material Data'!S64</f>
        <v>-602.52</v>
      </c>
      <c r="T64" s="53">
        <f>'Material Data'!T64</f>
        <v>281.89</v>
      </c>
      <c r="U64" s="53" t="str">
        <f>'Material Data'!U64</f>
        <v>Hobbyist</v>
      </c>
      <c r="V64" s="53" t="str">
        <f>'Material Data'!V64</f>
        <v>Cheap</v>
      </c>
      <c r="W64" s="61">
        <f>'Material Data'!W64</f>
        <v>8.4488249999999994</v>
      </c>
    </row>
    <row r="65" spans="1:23" ht="36" x14ac:dyDescent="0.2">
      <c r="A65" s="53" t="str">
        <f>'Material Data'!A65</f>
        <v>Shenzhen eSUN Industrial Co.</v>
      </c>
      <c r="B65" s="53" t="str">
        <f>'Material Data'!B65</f>
        <v>eSUN</v>
      </c>
      <c r="C65" s="53" t="str">
        <f>'Material Data'!C65</f>
        <v>HIPS infill 45%</v>
      </c>
      <c r="D65" s="53" t="str">
        <f>'Material Data'!D65</f>
        <v>HIPS infill 45%</v>
      </c>
      <c r="E65" s="53" t="str">
        <f>'Material Data'!E65</f>
        <v>eSUN HIPS infill 45%</v>
      </c>
      <c r="F65" s="53" t="str">
        <f>'Material Data'!F65</f>
        <v>Shenzhen, China</v>
      </c>
      <c r="G65" s="53" t="str">
        <f>'Material Data'!I65</f>
        <v>High Impact Polystyrene</v>
      </c>
      <c r="H65" s="53" t="str">
        <f>'Material Data'!J65</f>
        <v>Orange</v>
      </c>
      <c r="I65" s="53" t="str">
        <f>'Material Data'!G65</f>
        <v>raw material ~75D</v>
      </c>
      <c r="J65" s="53">
        <f>'Material Data'!H65</f>
        <v>0</v>
      </c>
      <c r="K65" s="53" t="str">
        <f>'Material Data'!K65</f>
        <v>PRINT</v>
      </c>
      <c r="L65" s="53" t="str">
        <f>'Material Data'!L65</f>
        <v>FDM</v>
      </c>
      <c r="M65" s="54">
        <f>'Material Data'!M65</f>
        <v>-491.3</v>
      </c>
      <c r="N65" s="54">
        <f>'Material Data'!N65</f>
        <v>208.3</v>
      </c>
      <c r="O65" s="54">
        <f>'Material Data'!O65</f>
        <v>-491.51</v>
      </c>
      <c r="P65" s="54">
        <f>'Material Data'!P65</f>
        <v>239.38</v>
      </c>
      <c r="Q65" s="54">
        <f>'Material Data'!Q65</f>
        <v>-464.15</v>
      </c>
      <c r="R65" s="54">
        <f>'Material Data'!R65</f>
        <v>208.31</v>
      </c>
      <c r="S65" s="54">
        <f>'Material Data'!S65</f>
        <v>-480.6</v>
      </c>
      <c r="T65" s="53">
        <f>'Material Data'!T65</f>
        <v>194.91</v>
      </c>
      <c r="U65" s="53" t="str">
        <f>'Material Data'!U65</f>
        <v>Hobbyist</v>
      </c>
      <c r="V65" s="53" t="str">
        <f>'Material Data'!V65</f>
        <v>Cheap</v>
      </c>
      <c r="W65" s="61">
        <f>'Material Data'!W65</f>
        <v>12.069749999999999</v>
      </c>
    </row>
    <row r="66" spans="1:23" ht="36" x14ac:dyDescent="0.2">
      <c r="A66" s="53" t="str">
        <f>'Material Data'!A66</f>
        <v>Shenzhen eSUN Industrial Co.</v>
      </c>
      <c r="B66" s="53" t="str">
        <f>'Material Data'!B66</f>
        <v>eSUN</v>
      </c>
      <c r="C66" s="53" t="str">
        <f>'Material Data'!C66</f>
        <v>HIPS infill 60%</v>
      </c>
      <c r="D66" s="53" t="str">
        <f>'Material Data'!D66</f>
        <v>HIPS infill 60%</v>
      </c>
      <c r="E66" s="53" t="str">
        <f>'Material Data'!E66</f>
        <v>eSUN HIPS infill 60%</v>
      </c>
      <c r="F66" s="53" t="str">
        <f>'Material Data'!F66</f>
        <v>Shenzhen, China</v>
      </c>
      <c r="G66" s="53" t="str">
        <f>'Material Data'!I66</f>
        <v>High Impact Polystyrene</v>
      </c>
      <c r="H66" s="53" t="str">
        <f>'Material Data'!J66</f>
        <v>Orange</v>
      </c>
      <c r="I66" s="53" t="str">
        <f>'Material Data'!G66</f>
        <v>raw material ~75D</v>
      </c>
      <c r="J66" s="53">
        <f>'Material Data'!H66</f>
        <v>0</v>
      </c>
      <c r="K66" s="53" t="str">
        <f>'Material Data'!K66</f>
        <v>PRINT</v>
      </c>
      <c r="L66" s="53" t="str">
        <f>'Material Data'!L66</f>
        <v>FDM</v>
      </c>
      <c r="M66" s="54">
        <f>'Material Data'!M66</f>
        <v>-438</v>
      </c>
      <c r="N66" s="54">
        <f>'Material Data'!N66</f>
        <v>165.6</v>
      </c>
      <c r="O66" s="54">
        <f>'Material Data'!O66</f>
        <v>-386.03</v>
      </c>
      <c r="P66" s="54">
        <f>'Material Data'!P66</f>
        <v>126.61</v>
      </c>
      <c r="Q66" s="54">
        <f>'Material Data'!Q66</f>
        <v>-447.09</v>
      </c>
      <c r="R66" s="54">
        <f>'Material Data'!R66</f>
        <v>211.25</v>
      </c>
      <c r="S66" s="54">
        <f>'Material Data'!S66</f>
        <v>-410.6</v>
      </c>
      <c r="T66" s="53">
        <f>'Material Data'!T66</f>
        <v>141.16</v>
      </c>
      <c r="U66" s="53" t="str">
        <f>'Material Data'!U66</f>
        <v>Hobbyist</v>
      </c>
      <c r="V66" s="53" t="str">
        <f>'Material Data'!V66</f>
        <v>Cheap</v>
      </c>
      <c r="W66" s="61">
        <f>'Material Data'!W66</f>
        <v>15.690674999999999</v>
      </c>
    </row>
    <row r="67" spans="1:23" ht="36" x14ac:dyDescent="0.2">
      <c r="A67" s="53" t="str">
        <f>'Material Data'!A67</f>
        <v>Shenzhen eSUN Industrial Co.</v>
      </c>
      <c r="B67" s="53" t="str">
        <f>'Material Data'!B67</f>
        <v>eSUN</v>
      </c>
      <c r="C67" s="53" t="str">
        <f>'Material Data'!C67</f>
        <v>HIPS infill 75%</v>
      </c>
      <c r="D67" s="53" t="str">
        <f>'Material Data'!D67</f>
        <v>HIPS infill 75%</v>
      </c>
      <c r="E67" s="53" t="str">
        <f>'Material Data'!E67</f>
        <v>eSUN HIPS infill 75%</v>
      </c>
      <c r="F67" s="53" t="str">
        <f>'Material Data'!F67</f>
        <v>Shenzhen, China</v>
      </c>
      <c r="G67" s="53" t="str">
        <f>'Material Data'!I67</f>
        <v>High Impact Polystyrene</v>
      </c>
      <c r="H67" s="53" t="str">
        <f>'Material Data'!J67</f>
        <v>Orange</v>
      </c>
      <c r="I67" s="53" t="str">
        <f>'Material Data'!G67</f>
        <v>raw material ~75D</v>
      </c>
      <c r="J67" s="53">
        <f>'Material Data'!H67</f>
        <v>0</v>
      </c>
      <c r="K67" s="53" t="str">
        <f>'Material Data'!K67</f>
        <v>PRINT</v>
      </c>
      <c r="L67" s="53" t="str">
        <f>'Material Data'!L67</f>
        <v>FDM</v>
      </c>
      <c r="M67" s="54">
        <f>'Material Data'!M67</f>
        <v>-358.4</v>
      </c>
      <c r="N67" s="54">
        <f>'Material Data'!N67</f>
        <v>134.4</v>
      </c>
      <c r="O67" s="54">
        <f>'Material Data'!O67</f>
        <v>-352.89</v>
      </c>
      <c r="P67" s="54">
        <f>'Material Data'!P67</f>
        <v>179.77</v>
      </c>
      <c r="Q67" s="54">
        <f>'Material Data'!Q67</f>
        <v>-348.19</v>
      </c>
      <c r="R67" s="54">
        <f>'Material Data'!R67</f>
        <v>177.65</v>
      </c>
      <c r="S67" s="54">
        <f>'Material Data'!S67</f>
        <v>-360.44</v>
      </c>
      <c r="T67" s="53">
        <f>'Material Data'!T67</f>
        <v>129.19</v>
      </c>
      <c r="U67" s="53" t="str">
        <f>'Material Data'!U67</f>
        <v>Hobbyist</v>
      </c>
      <c r="V67" s="53" t="str">
        <f>'Material Data'!V67</f>
        <v>Cheap</v>
      </c>
      <c r="W67" s="61">
        <f>'Material Data'!W67</f>
        <v>19.311599999999999</v>
      </c>
    </row>
    <row r="68" spans="1:23" ht="36" x14ac:dyDescent="0.2">
      <c r="A68" s="53" t="str">
        <f>'Material Data'!A68</f>
        <v>Shenzhen eSUN Industrial Co.</v>
      </c>
      <c r="B68" s="53" t="str">
        <f>'Material Data'!B68</f>
        <v>eSUN</v>
      </c>
      <c r="C68" s="53" t="str">
        <f>'Material Data'!C68</f>
        <v>HIPS infill 90%</v>
      </c>
      <c r="D68" s="53" t="str">
        <f>'Material Data'!D68</f>
        <v>HIPS infill 90%</v>
      </c>
      <c r="E68" s="53" t="str">
        <f>'Material Data'!E68</f>
        <v>eSUN HIPS infill 90%</v>
      </c>
      <c r="F68" s="53" t="str">
        <f>'Material Data'!F68</f>
        <v>Shenzhen, China</v>
      </c>
      <c r="G68" s="53" t="str">
        <f>'Material Data'!I68</f>
        <v>High Impact Polystyrene</v>
      </c>
      <c r="H68" s="53" t="str">
        <f>'Material Data'!J68</f>
        <v>Orange</v>
      </c>
      <c r="I68" s="53" t="str">
        <f>'Material Data'!G68</f>
        <v>raw material ~75D</v>
      </c>
      <c r="J68" s="53">
        <f>'Material Data'!H68</f>
        <v>0</v>
      </c>
      <c r="K68" s="53" t="str">
        <f>'Material Data'!K68</f>
        <v>PRINT</v>
      </c>
      <c r="L68" s="53" t="str">
        <f>'Material Data'!L68</f>
        <v>FDM</v>
      </c>
      <c r="M68" s="54">
        <f>'Material Data'!M68</f>
        <v>-176.9</v>
      </c>
      <c r="N68" s="54">
        <f>'Material Data'!N68</f>
        <v>63.1</v>
      </c>
      <c r="O68" s="54">
        <f>'Material Data'!O68</f>
        <v>-180.77</v>
      </c>
      <c r="P68" s="54">
        <f>'Material Data'!P68</f>
        <v>94.57</v>
      </c>
      <c r="Q68" s="54">
        <f>'Material Data'!Q68</f>
        <v>-199.6</v>
      </c>
      <c r="R68" s="54">
        <f>'Material Data'!R68</f>
        <v>98.22</v>
      </c>
      <c r="S68" s="54">
        <f>'Material Data'!S68</f>
        <v>-206.59</v>
      </c>
      <c r="T68" s="53">
        <f>'Material Data'!T68</f>
        <v>62.9</v>
      </c>
      <c r="U68" s="53" t="str">
        <f>'Material Data'!U68</f>
        <v>Hobbyist</v>
      </c>
      <c r="V68" s="53" t="str">
        <f>'Material Data'!V68</f>
        <v>Cheap</v>
      </c>
      <c r="W68" s="61">
        <f>'Material Data'!W68</f>
        <v>22.932524999999998</v>
      </c>
    </row>
    <row r="69" spans="1:23" ht="36" x14ac:dyDescent="0.2">
      <c r="A69" s="53" t="str">
        <f>'Material Data'!A69</f>
        <v>Shenzhen eSUN Industrial Co.</v>
      </c>
      <c r="B69" s="53" t="str">
        <f>'Material Data'!B69</f>
        <v>eSUN</v>
      </c>
      <c r="C69" s="53" t="str">
        <f>'Material Data'!C69</f>
        <v>PLA infill 100%</v>
      </c>
      <c r="D69" s="53" t="str">
        <f>'Material Data'!D69</f>
        <v>PLA infill 100%</v>
      </c>
      <c r="E69" s="53" t="str">
        <f>'Material Data'!E69</f>
        <v>eSUN PLA infill 100%</v>
      </c>
      <c r="F69" s="53" t="str">
        <f>'Material Data'!F69</f>
        <v>Shenzhen, China</v>
      </c>
      <c r="G69" s="53" t="str">
        <f>'Material Data'!I69</f>
        <v xml:space="preserve">Polylactide </v>
      </c>
      <c r="H69" s="53" t="str">
        <f>'Material Data'!J69</f>
        <v>Black</v>
      </c>
      <c r="I69" s="53" t="str">
        <f>'Material Data'!G69</f>
        <v>raw material ~83D</v>
      </c>
      <c r="J69" s="53">
        <f>'Material Data'!H69</f>
        <v>0</v>
      </c>
      <c r="K69" s="53" t="str">
        <f>'Material Data'!K69</f>
        <v>PRINT</v>
      </c>
      <c r="L69" s="53" t="str">
        <f>'Material Data'!L69</f>
        <v>FDM</v>
      </c>
      <c r="M69" s="54">
        <f>'Material Data'!M69</f>
        <v>-7.6</v>
      </c>
      <c r="N69" s="54">
        <f>'Material Data'!N69</f>
        <v>94.6</v>
      </c>
      <c r="O69" s="54">
        <f>'Material Data'!O69</f>
        <v>-13.58</v>
      </c>
      <c r="P69" s="54">
        <f>'Material Data'!P69</f>
        <v>132.71</v>
      </c>
      <c r="Q69" s="54">
        <f>'Material Data'!Q69</f>
        <v>-114.43</v>
      </c>
      <c r="R69" s="54">
        <f>'Material Data'!R69</f>
        <v>84.06</v>
      </c>
      <c r="S69" s="54">
        <f>'Material Data'!S69</f>
        <v>-8.85</v>
      </c>
      <c r="T69" s="53">
        <f>'Material Data'!T69</f>
        <v>109.8</v>
      </c>
      <c r="U69" s="53" t="str">
        <f>'Material Data'!U69</f>
        <v>Hobbyist</v>
      </c>
      <c r="V69" s="53" t="str">
        <f>'Material Data'!V69</f>
        <v>Cheap</v>
      </c>
      <c r="W69" s="61">
        <f>'Material Data'!W69</f>
        <v>29.611199999999997</v>
      </c>
    </row>
    <row r="70" spans="1:23" ht="36" x14ac:dyDescent="0.2">
      <c r="A70" s="53" t="str">
        <f>'Material Data'!A70</f>
        <v>Shenzhen eSUN Industrial Co.</v>
      </c>
      <c r="B70" s="53" t="str">
        <f>'Material Data'!B70</f>
        <v>eSUN</v>
      </c>
      <c r="C70" s="53" t="str">
        <f>'Material Data'!C70</f>
        <v>PLA infill 30%</v>
      </c>
      <c r="D70" s="53" t="str">
        <f>'Material Data'!D70</f>
        <v>PLA infill 30%</v>
      </c>
      <c r="E70" s="53" t="str">
        <f>'Material Data'!E70</f>
        <v>eSUN PLA infill 30%</v>
      </c>
      <c r="F70" s="53" t="str">
        <f>'Material Data'!F70</f>
        <v>Shenzhen, China</v>
      </c>
      <c r="G70" s="53" t="str">
        <f>'Material Data'!I70</f>
        <v xml:space="preserve">Polylactide </v>
      </c>
      <c r="H70" s="53" t="str">
        <f>'Material Data'!J70</f>
        <v>Black</v>
      </c>
      <c r="I70" s="53" t="str">
        <f>'Material Data'!G70</f>
        <v>raw material ~83D</v>
      </c>
      <c r="J70" s="53">
        <f>'Material Data'!H70</f>
        <v>0</v>
      </c>
      <c r="K70" s="53" t="str">
        <f>'Material Data'!K70</f>
        <v>PRINT</v>
      </c>
      <c r="L70" s="53" t="str">
        <f>'Material Data'!L70</f>
        <v>FDM</v>
      </c>
      <c r="M70" s="54">
        <f>'Material Data'!M70</f>
        <v>-698.9</v>
      </c>
      <c r="N70" s="54">
        <f>'Material Data'!N70</f>
        <v>262</v>
      </c>
      <c r="O70" s="54">
        <f>'Material Data'!O70</f>
        <v>-560.33000000000004</v>
      </c>
      <c r="P70" s="54">
        <f>'Material Data'!P70</f>
        <v>373.66</v>
      </c>
      <c r="Q70" s="54">
        <f>'Material Data'!Q70</f>
        <v>-579.16999999999996</v>
      </c>
      <c r="R70" s="54">
        <f>'Material Data'!R70</f>
        <v>364.79</v>
      </c>
      <c r="S70" s="54">
        <f>'Material Data'!S70</f>
        <v>-642.71</v>
      </c>
      <c r="T70" s="53">
        <f>'Material Data'!T70</f>
        <v>314.64</v>
      </c>
      <c r="U70" s="53" t="str">
        <f>'Material Data'!U70</f>
        <v>Hobbyist</v>
      </c>
      <c r="V70" s="53" t="str">
        <f>'Material Data'!V70</f>
        <v>Cheap</v>
      </c>
      <c r="W70" s="61">
        <f>'Material Data'!W70</f>
        <v>10.363919999999998</v>
      </c>
    </row>
    <row r="71" spans="1:23" ht="36" x14ac:dyDescent="0.2">
      <c r="A71" s="53" t="str">
        <f>'Material Data'!A71</f>
        <v>Shenzhen eSUN Industrial Co.</v>
      </c>
      <c r="B71" s="53" t="str">
        <f>'Material Data'!B71</f>
        <v>eSUN</v>
      </c>
      <c r="C71" s="53" t="str">
        <f>'Material Data'!C71</f>
        <v>PLA infill 45%</v>
      </c>
      <c r="D71" s="53" t="str">
        <f>'Material Data'!D71</f>
        <v>PLA infill 45%</v>
      </c>
      <c r="E71" s="53" t="str">
        <f>'Material Data'!E71</f>
        <v>eSUN PLA infill 45%</v>
      </c>
      <c r="F71" s="53" t="str">
        <f>'Material Data'!F71</f>
        <v>Shenzhen, China</v>
      </c>
      <c r="G71" s="53" t="str">
        <f>'Material Data'!I71</f>
        <v xml:space="preserve">Polylactide </v>
      </c>
      <c r="H71" s="53" t="str">
        <f>'Material Data'!J71</f>
        <v>Black</v>
      </c>
      <c r="I71" s="53" t="str">
        <f>'Material Data'!G71</f>
        <v>raw material ~83D</v>
      </c>
      <c r="J71" s="53">
        <f>'Material Data'!H71</f>
        <v>0</v>
      </c>
      <c r="K71" s="53" t="str">
        <f>'Material Data'!K71</f>
        <v>PRINT</v>
      </c>
      <c r="L71" s="53" t="str">
        <f>'Material Data'!L71</f>
        <v>FDM</v>
      </c>
      <c r="M71" s="54">
        <f>'Material Data'!M71</f>
        <v>-373.1</v>
      </c>
      <c r="N71" s="54">
        <f>'Material Data'!N71</f>
        <v>228.7</v>
      </c>
      <c r="O71" s="54">
        <f>'Material Data'!O71</f>
        <v>-459.26</v>
      </c>
      <c r="P71" s="54">
        <f>'Material Data'!P71</f>
        <v>284.41000000000003</v>
      </c>
      <c r="Q71" s="54">
        <f>'Material Data'!Q71</f>
        <v>-436.56</v>
      </c>
      <c r="R71" s="54">
        <f>'Material Data'!R71</f>
        <v>286.85000000000002</v>
      </c>
      <c r="S71" s="54">
        <f>'Material Data'!S71</f>
        <v>-367.93</v>
      </c>
      <c r="T71" s="53">
        <f>'Material Data'!T71</f>
        <v>228.77</v>
      </c>
      <c r="U71" s="53" t="str">
        <f>'Material Data'!U71</f>
        <v>Hobbyist</v>
      </c>
      <c r="V71" s="53" t="str">
        <f>'Material Data'!V71</f>
        <v>Cheap</v>
      </c>
      <c r="W71" s="61">
        <f>'Material Data'!W71</f>
        <v>14.805599999999998</v>
      </c>
    </row>
    <row r="72" spans="1:23" ht="36" x14ac:dyDescent="0.2">
      <c r="A72" s="53" t="str">
        <f>'Material Data'!A72</f>
        <v>Shenzhen eSUN Industrial Co.</v>
      </c>
      <c r="B72" s="53" t="str">
        <f>'Material Data'!B72</f>
        <v>eSUN</v>
      </c>
      <c r="C72" s="53" t="str">
        <f>'Material Data'!C72</f>
        <v>PLA infill 60%</v>
      </c>
      <c r="D72" s="53" t="str">
        <f>'Material Data'!D72</f>
        <v>PLA infill 60%</v>
      </c>
      <c r="E72" s="53" t="str">
        <f>'Material Data'!E72</f>
        <v>eSUN PLA infill 60%</v>
      </c>
      <c r="F72" s="53" t="str">
        <f>'Material Data'!F72</f>
        <v>Shenzhen, China</v>
      </c>
      <c r="G72" s="53" t="str">
        <f>'Material Data'!I72</f>
        <v xml:space="preserve">Polylactide </v>
      </c>
      <c r="H72" s="53" t="str">
        <f>'Material Data'!J72</f>
        <v>Black</v>
      </c>
      <c r="I72" s="53" t="str">
        <f>'Material Data'!G72</f>
        <v>raw material ~83D</v>
      </c>
      <c r="J72" s="53">
        <f>'Material Data'!H72</f>
        <v>0</v>
      </c>
      <c r="K72" s="53" t="str">
        <f>'Material Data'!K72</f>
        <v>PRINT</v>
      </c>
      <c r="L72" s="53" t="str">
        <f>'Material Data'!L72</f>
        <v>FDM</v>
      </c>
      <c r="M72" s="54">
        <f>'Material Data'!M72</f>
        <v>-331.8</v>
      </c>
      <c r="N72" s="54">
        <f>'Material Data'!N72</f>
        <v>61.3</v>
      </c>
      <c r="O72" s="54">
        <f>'Material Data'!O72</f>
        <v>-393.69</v>
      </c>
      <c r="P72" s="54">
        <f>'Material Data'!P72</f>
        <v>142.5</v>
      </c>
      <c r="Q72" s="54">
        <f>'Material Data'!Q72</f>
        <v>-379.16</v>
      </c>
      <c r="R72" s="54">
        <f>'Material Data'!R72</f>
        <v>153.59</v>
      </c>
      <c r="S72" s="54">
        <f>'Material Data'!S72</f>
        <v>-383.15</v>
      </c>
      <c r="T72" s="53">
        <f>'Material Data'!T72</f>
        <v>111.76</v>
      </c>
      <c r="U72" s="53" t="str">
        <f>'Material Data'!U72</f>
        <v>Hobbyist</v>
      </c>
      <c r="V72" s="53" t="str">
        <f>'Material Data'!V72</f>
        <v>Cheap</v>
      </c>
      <c r="W72" s="61">
        <f>'Material Data'!W72</f>
        <v>19.24728</v>
      </c>
    </row>
    <row r="73" spans="1:23" ht="36" x14ac:dyDescent="0.2">
      <c r="A73" s="53" t="str">
        <f>'Material Data'!A73</f>
        <v>Shenzhen eSUN Industrial Co.</v>
      </c>
      <c r="B73" s="53" t="str">
        <f>'Material Data'!B73</f>
        <v>eSUN</v>
      </c>
      <c r="C73" s="53" t="str">
        <f>'Material Data'!C73</f>
        <v>PLA infill 75%</v>
      </c>
      <c r="D73" s="53" t="str">
        <f>'Material Data'!D73</f>
        <v>PLA infill 75%</v>
      </c>
      <c r="E73" s="53" t="str">
        <f>'Material Data'!E73</f>
        <v>eSUN PLA infill 75%</v>
      </c>
      <c r="F73" s="53" t="str">
        <f>'Material Data'!F73</f>
        <v>Shenzhen, China</v>
      </c>
      <c r="G73" s="53" t="str">
        <f>'Material Data'!I73</f>
        <v xml:space="preserve">Polylactide </v>
      </c>
      <c r="H73" s="53" t="str">
        <f>'Material Data'!J73</f>
        <v>Black</v>
      </c>
      <c r="I73" s="53" t="str">
        <f>'Material Data'!G73</f>
        <v>raw material ~83D</v>
      </c>
      <c r="J73" s="53">
        <f>'Material Data'!H73</f>
        <v>0</v>
      </c>
      <c r="K73" s="53" t="str">
        <f>'Material Data'!K73</f>
        <v>PRINT</v>
      </c>
      <c r="L73" s="53" t="str">
        <f>'Material Data'!L73</f>
        <v>FDM</v>
      </c>
      <c r="M73" s="54">
        <f>'Material Data'!M73</f>
        <v>-313.2</v>
      </c>
      <c r="N73" s="54">
        <f>'Material Data'!N73</f>
        <v>185.4</v>
      </c>
      <c r="O73" s="54">
        <f>'Material Data'!O73</f>
        <v>-331.97</v>
      </c>
      <c r="P73" s="54">
        <f>'Material Data'!P73</f>
        <v>226.85</v>
      </c>
      <c r="Q73" s="54">
        <f>'Material Data'!Q73</f>
        <v>-332.21</v>
      </c>
      <c r="R73" s="54">
        <f>'Material Data'!R73</f>
        <v>217.82</v>
      </c>
      <c r="S73" s="54">
        <f>'Material Data'!S73</f>
        <v>-317.07</v>
      </c>
      <c r="T73" s="53">
        <f>'Material Data'!T73</f>
        <v>180.14</v>
      </c>
      <c r="U73" s="53" t="str">
        <f>'Material Data'!U73</f>
        <v>Hobbyist</v>
      </c>
      <c r="V73" s="53" t="str">
        <f>'Material Data'!V73</f>
        <v>Cheap</v>
      </c>
      <c r="W73" s="61">
        <f>'Material Data'!W73</f>
        <v>23.688959999999998</v>
      </c>
    </row>
    <row r="74" spans="1:23" ht="36" x14ac:dyDescent="0.2">
      <c r="A74" s="53" t="str">
        <f>'Material Data'!A74</f>
        <v>Shenzhen eSUN Industrial Co.</v>
      </c>
      <c r="B74" s="53" t="str">
        <f>'Material Data'!B74</f>
        <v>eSUN</v>
      </c>
      <c r="C74" s="53" t="str">
        <f>'Material Data'!C74</f>
        <v>PLA infill 90%</v>
      </c>
      <c r="D74" s="53" t="str">
        <f>'Material Data'!D74</f>
        <v>PLA infill 90%</v>
      </c>
      <c r="E74" s="53" t="str">
        <f>'Material Data'!E74</f>
        <v>eSUN PLA infill 90%</v>
      </c>
      <c r="F74" s="53" t="str">
        <f>'Material Data'!F74</f>
        <v>Shenzhen, China</v>
      </c>
      <c r="G74" s="53" t="str">
        <f>'Material Data'!I74</f>
        <v xml:space="preserve">Polylactide </v>
      </c>
      <c r="H74" s="53" t="str">
        <f>'Material Data'!J74</f>
        <v>Black</v>
      </c>
      <c r="I74" s="53" t="str">
        <f>'Material Data'!G74</f>
        <v>raw material ~83D</v>
      </c>
      <c r="J74" s="53">
        <f>'Material Data'!H74</f>
        <v>0</v>
      </c>
      <c r="K74" s="53" t="str">
        <f>'Material Data'!K74</f>
        <v>PRINT</v>
      </c>
      <c r="L74" s="53" t="str">
        <f>'Material Data'!L74</f>
        <v>FDM</v>
      </c>
      <c r="M74" s="54">
        <f>'Material Data'!M74</f>
        <v>-118.8</v>
      </c>
      <c r="N74" s="54">
        <f>'Material Data'!N74</f>
        <v>110.6</v>
      </c>
      <c r="O74" s="54">
        <f>'Material Data'!O74</f>
        <v>-84.17</v>
      </c>
      <c r="P74" s="54">
        <f>'Material Data'!P74</f>
        <v>152.84700000000001</v>
      </c>
      <c r="Q74" s="54">
        <f>'Material Data'!Q74</f>
        <v>-82.83</v>
      </c>
      <c r="R74" s="54">
        <f>'Material Data'!R74</f>
        <v>183.17</v>
      </c>
      <c r="S74" s="54">
        <f>'Material Data'!S74</f>
        <v>-108.56</v>
      </c>
      <c r="T74" s="53">
        <f>'Material Data'!T74</f>
        <v>138.80000000000001</v>
      </c>
      <c r="U74" s="53" t="str">
        <f>'Material Data'!U74</f>
        <v>Hobbyist</v>
      </c>
      <c r="V74" s="53" t="str">
        <f>'Material Data'!V74</f>
        <v>Cheap</v>
      </c>
      <c r="W74" s="61">
        <f>'Material Data'!W74</f>
        <v>28.130639999999996</v>
      </c>
    </row>
    <row r="75" spans="1:23" ht="18" customHeight="1" x14ac:dyDescent="0.2">
      <c r="A75" s="53" t="str">
        <f>'Material Data'!A75</f>
        <v>Smooth-On Inc.</v>
      </c>
      <c r="B75" s="53" t="str">
        <f>'Material Data'!B75</f>
        <v>Smooth-On</v>
      </c>
      <c r="C75" s="53" t="str">
        <f>'Material Data'!C75</f>
        <v>Body Double 25A</v>
      </c>
      <c r="D75" s="53" t="str">
        <f>'Material Data'!D75</f>
        <v>Body Double 25A</v>
      </c>
      <c r="E75" s="53" t="str">
        <f>'Material Data'!E75</f>
        <v>Smooth-On Body Double 25A</v>
      </c>
      <c r="F75" s="53" t="str">
        <f>'Material Data'!F75</f>
        <v>Macungie, PA, USA</v>
      </c>
      <c r="G75" s="53" t="str">
        <f>'Material Data'!I75</f>
        <v>Silicone</v>
      </c>
      <c r="H75" s="53" t="str">
        <f>'Material Data'!J75</f>
        <v>Purple</v>
      </c>
      <c r="I75" s="53" t="str">
        <f>'Material Data'!G75</f>
        <v>25A</v>
      </c>
      <c r="J75" s="53">
        <f>'Material Data'!H75</f>
        <v>1.17</v>
      </c>
      <c r="K75" s="53" t="str">
        <f>'Material Data'!K75</f>
        <v>CAST</v>
      </c>
      <c r="L75" s="53" t="str">
        <f>'Material Data'!L75</f>
        <v>SC</v>
      </c>
      <c r="M75" s="54">
        <f>'Material Data'!M75</f>
        <v>0</v>
      </c>
      <c r="N75" s="54">
        <f>'Material Data'!N75</f>
        <v>0</v>
      </c>
      <c r="O75" s="54">
        <f>'Material Data'!O75</f>
        <v>213.56</v>
      </c>
      <c r="P75" s="54">
        <f>'Material Data'!P75</f>
        <v>86.94</v>
      </c>
      <c r="Q75" s="54">
        <f>'Material Data'!Q75</f>
        <v>0</v>
      </c>
      <c r="R75" s="54">
        <f>'Material Data'!R75</f>
        <v>0</v>
      </c>
      <c r="S75" s="54">
        <f>'Material Data'!S75</f>
        <v>0</v>
      </c>
      <c r="T75" s="53">
        <f>'Material Data'!T75</f>
        <v>0</v>
      </c>
      <c r="U75" s="53" t="str">
        <f>'Material Data'!U75</f>
        <v>Hobbyist</v>
      </c>
      <c r="V75" s="53" t="str">
        <f>'Material Data'!V75</f>
        <v>Moderate</v>
      </c>
      <c r="W75" s="61">
        <f>'Material Data'!W75</f>
        <v>48.75</v>
      </c>
    </row>
    <row r="76" spans="1:23" ht="18" customHeight="1" x14ac:dyDescent="0.2">
      <c r="A76" s="53" t="str">
        <f>'Material Data'!A76</f>
        <v>Smooth-On Inc.</v>
      </c>
      <c r="B76" s="53" t="str">
        <f>'Material Data'!B76</f>
        <v>Smooth-On</v>
      </c>
      <c r="C76" s="53" t="str">
        <f>'Material Data'!C76</f>
        <v>Dragon Skin 10A</v>
      </c>
      <c r="D76" s="53" t="str">
        <f>'Material Data'!D76</f>
        <v>Dragon Skin 10A</v>
      </c>
      <c r="E76" s="53" t="str">
        <f>'Material Data'!E76</f>
        <v>Smooth-On Dragon Skin 10A</v>
      </c>
      <c r="F76" s="53" t="str">
        <f>'Material Data'!F76</f>
        <v>Macungie, PA, USA</v>
      </c>
      <c r="G76" s="53" t="str">
        <f>'Material Data'!I76</f>
        <v>Silicone</v>
      </c>
      <c r="H76" s="53" t="str">
        <f>'Material Data'!J76</f>
        <v>Pink</v>
      </c>
      <c r="I76" s="53" t="str">
        <f>'Material Data'!G76</f>
        <v>10A</v>
      </c>
      <c r="J76" s="53">
        <f>'Material Data'!H76</f>
        <v>1.07</v>
      </c>
      <c r="K76" s="53" t="str">
        <f>'Material Data'!K76</f>
        <v>CAST</v>
      </c>
      <c r="L76" s="53" t="str">
        <f>'Material Data'!L76</f>
        <v>SC</v>
      </c>
      <c r="M76" s="54">
        <f>'Material Data'!M76</f>
        <v>0</v>
      </c>
      <c r="N76" s="54">
        <f>'Material Data'!N76</f>
        <v>0</v>
      </c>
      <c r="O76" s="54">
        <f>'Material Data'!O76</f>
        <v>186.27</v>
      </c>
      <c r="P76" s="54">
        <f>'Material Data'!P76</f>
        <v>4.5199999999999996</v>
      </c>
      <c r="Q76" s="54">
        <f>'Material Data'!Q76</f>
        <v>0</v>
      </c>
      <c r="R76" s="54">
        <f>'Material Data'!R76</f>
        <v>0</v>
      </c>
      <c r="S76" s="54">
        <f>'Material Data'!S76</f>
        <v>0</v>
      </c>
      <c r="T76" s="53">
        <f>'Material Data'!T76</f>
        <v>0</v>
      </c>
      <c r="U76" s="53" t="str">
        <f>'Material Data'!U76</f>
        <v>Hobbyist</v>
      </c>
      <c r="V76" s="53" t="str">
        <f>'Material Data'!V76</f>
        <v>Moderate</v>
      </c>
      <c r="W76" s="61">
        <f>'Material Data'!W76</f>
        <v>38.090000000000003</v>
      </c>
    </row>
    <row r="77" spans="1:23" ht="18" customHeight="1" x14ac:dyDescent="0.2">
      <c r="A77" s="53" t="str">
        <f>'Material Data'!A77</f>
        <v>Smooth-On Inc.</v>
      </c>
      <c r="B77" s="53" t="str">
        <f>'Material Data'!B77</f>
        <v>Smooth-On</v>
      </c>
      <c r="C77" s="53" t="str">
        <f>'Material Data'!C77</f>
        <v>Dragon Skin 20A</v>
      </c>
      <c r="D77" s="53" t="str">
        <f>'Material Data'!D77</f>
        <v>Dragon Skin 20A</v>
      </c>
      <c r="E77" s="53" t="str">
        <f>'Material Data'!E77</f>
        <v>Smooth-On Dragon Skin 20A</v>
      </c>
      <c r="F77" s="53" t="str">
        <f>'Material Data'!F77</f>
        <v>Macungie, PA, USA</v>
      </c>
      <c r="G77" s="53" t="str">
        <f>'Material Data'!I77</f>
        <v>Silicone</v>
      </c>
      <c r="H77" s="53" t="str">
        <f>'Material Data'!J77</f>
        <v>Pink</v>
      </c>
      <c r="I77" s="53" t="str">
        <f>'Material Data'!G77</f>
        <v>20A</v>
      </c>
      <c r="J77" s="53">
        <f>'Material Data'!H77</f>
        <v>1.07</v>
      </c>
      <c r="K77" s="53" t="str">
        <f>'Material Data'!K77</f>
        <v>CAST</v>
      </c>
      <c r="L77" s="53" t="str">
        <f>'Material Data'!L77</f>
        <v>SC</v>
      </c>
      <c r="M77" s="54">
        <f>'Material Data'!M77</f>
        <v>0</v>
      </c>
      <c r="N77" s="54">
        <f>'Material Data'!N77</f>
        <v>0</v>
      </c>
      <c r="O77" s="54">
        <f>'Material Data'!O77</f>
        <v>198.63</v>
      </c>
      <c r="P77" s="54">
        <f>'Material Data'!P77</f>
        <v>5.45</v>
      </c>
      <c r="Q77" s="54">
        <f>'Material Data'!Q77</f>
        <v>0</v>
      </c>
      <c r="R77" s="54">
        <f>'Material Data'!R77</f>
        <v>0</v>
      </c>
      <c r="S77" s="54">
        <f>'Material Data'!S77</f>
        <v>0</v>
      </c>
      <c r="T77" s="53">
        <f>'Material Data'!T77</f>
        <v>0</v>
      </c>
      <c r="U77" s="53" t="str">
        <f>'Material Data'!U77</f>
        <v>Hobbyist</v>
      </c>
      <c r="V77" s="53" t="str">
        <f>'Material Data'!V77</f>
        <v>Moderate</v>
      </c>
      <c r="W77" s="61">
        <f>'Material Data'!W77</f>
        <v>38.39</v>
      </c>
    </row>
    <row r="78" spans="1:23" ht="18" customHeight="1" x14ac:dyDescent="0.2">
      <c r="A78" s="53" t="str">
        <f>'Material Data'!A78</f>
        <v>Smooth-On Inc.</v>
      </c>
      <c r="B78" s="53" t="str">
        <f>'Material Data'!B78</f>
        <v>Smooth-On</v>
      </c>
      <c r="C78" s="53" t="str">
        <f>'Material Data'!C78</f>
        <v>Dragon Skin FX Pro</v>
      </c>
      <c r="D78" s="53" t="str">
        <f>'Material Data'!D78</f>
        <v>Dragon Skin FX Pro</v>
      </c>
      <c r="E78" s="53" t="str">
        <f>'Material Data'!E78</f>
        <v>Smooth-On Dragon Skin FX Pro</v>
      </c>
      <c r="F78" s="53" t="str">
        <f>'Material Data'!F78</f>
        <v>Macungie, PA, USA</v>
      </c>
      <c r="G78" s="53" t="str">
        <f>'Material Data'!I78</f>
        <v>Silicone</v>
      </c>
      <c r="H78" s="53" t="str">
        <f>'Material Data'!J78</f>
        <v>Pink</v>
      </c>
      <c r="I78" s="53" t="str">
        <f>'Material Data'!G78</f>
        <v>2A</v>
      </c>
      <c r="J78" s="53">
        <f>'Material Data'!H78</f>
        <v>1.06</v>
      </c>
      <c r="K78" s="53" t="str">
        <f>'Material Data'!K78</f>
        <v>CAST</v>
      </c>
      <c r="L78" s="53" t="str">
        <f>'Material Data'!L78</f>
        <v>SC</v>
      </c>
      <c r="M78" s="54">
        <f>'Material Data'!M78</f>
        <v>0</v>
      </c>
      <c r="N78" s="54">
        <f>'Material Data'!N78</f>
        <v>0</v>
      </c>
      <c r="O78" s="54">
        <f>'Material Data'!O78</f>
        <v>180.94</v>
      </c>
      <c r="P78" s="54">
        <f>'Material Data'!P78</f>
        <v>7.85</v>
      </c>
      <c r="Q78" s="54">
        <f>'Material Data'!Q78</f>
        <v>0</v>
      </c>
      <c r="R78" s="54">
        <f>'Material Data'!R78</f>
        <v>0</v>
      </c>
      <c r="S78" s="54">
        <f>'Material Data'!S78</f>
        <v>0</v>
      </c>
      <c r="T78" s="53">
        <f>'Material Data'!T78</f>
        <v>0</v>
      </c>
      <c r="U78" s="53" t="str">
        <f>'Material Data'!U78</f>
        <v>Hobbyist</v>
      </c>
      <c r="V78" s="53" t="str">
        <f>'Material Data'!V78</f>
        <v>Moderate</v>
      </c>
      <c r="W78" s="61">
        <f>'Material Data'!W78</f>
        <v>39.31</v>
      </c>
    </row>
    <row r="79" spans="1:23" ht="18" x14ac:dyDescent="0.2">
      <c r="A79" s="53" t="str">
        <f>'Material Data'!A79</f>
        <v>Smooth-On Inc.</v>
      </c>
      <c r="B79" s="53" t="str">
        <f>'Material Data'!B79</f>
        <v>Smooth-On</v>
      </c>
      <c r="C79" s="53" t="str">
        <f>'Material Data'!C79</f>
        <v>DragonSkin</v>
      </c>
      <c r="D79" s="53" t="str">
        <f>'Material Data'!D79</f>
        <v>DragonSkin</v>
      </c>
      <c r="E79" s="53" t="str">
        <f>'Material Data'!E79</f>
        <v>Smooth-On DragonSkin</v>
      </c>
      <c r="F79" s="53" t="str">
        <f>'Material Data'!F79</f>
        <v>Macungie, PA, USA</v>
      </c>
      <c r="G79" s="53" t="str">
        <f>'Material Data'!I79</f>
        <v>Silicone</v>
      </c>
      <c r="H79" s="53" t="str">
        <f>'Material Data'!J79</f>
        <v>Pink</v>
      </c>
      <c r="I79" s="53" t="str">
        <f>'Material Data'!G79</f>
        <v>10A</v>
      </c>
      <c r="J79" s="53">
        <f>'Material Data'!H79</f>
        <v>0</v>
      </c>
      <c r="K79" s="53" t="str">
        <f>'Material Data'!K79</f>
        <v>CAST</v>
      </c>
      <c r="L79" s="53" t="str">
        <f>'Material Data'!L79</f>
        <v>SC</v>
      </c>
      <c r="M79" s="54">
        <f>'Material Data'!M79</f>
        <v>156.41931199999999</v>
      </c>
      <c r="N79" s="54">
        <f>'Material Data'!N79</f>
        <v>4.3763920000000001</v>
      </c>
      <c r="O79" s="54">
        <f>'Material Data'!O79</f>
        <v>164.72169500000001</v>
      </c>
      <c r="P79" s="54">
        <f>'Material Data'!P79</f>
        <v>3.7435269999999998</v>
      </c>
      <c r="Q79" s="54">
        <f>'Material Data'!Q79</f>
        <v>190.05264299999999</v>
      </c>
      <c r="R79" s="54">
        <f>'Material Data'!R79</f>
        <v>1.9446639999999999</v>
      </c>
      <c r="S79" s="54">
        <f>'Material Data'!S79</f>
        <v>261.396027</v>
      </c>
      <c r="T79" s="53">
        <f>'Material Data'!T79</f>
        <v>2.5938119999999998</v>
      </c>
      <c r="U79" s="53" t="str">
        <f>'Material Data'!U79</f>
        <v>Hobbyist</v>
      </c>
      <c r="V79" s="53" t="str">
        <f>'Material Data'!V79</f>
        <v>Moderate</v>
      </c>
      <c r="W79" s="61">
        <f>'Material Data'!W79</f>
        <v>38.090000000000003</v>
      </c>
    </row>
    <row r="80" spans="1:23" ht="18" x14ac:dyDescent="0.2">
      <c r="A80" s="53" t="str">
        <f>'Material Data'!A80</f>
        <v>Smooth-On Inc.</v>
      </c>
      <c r="B80" s="53" t="str">
        <f>'Material Data'!B80</f>
        <v>Smooth-On</v>
      </c>
      <c r="C80" s="53" t="str">
        <f>'Material Data'!C80</f>
        <v>Eco Flex 00-30</v>
      </c>
      <c r="D80" s="53" t="str">
        <f>'Material Data'!D80</f>
        <v>Eco Flex 00-30</v>
      </c>
      <c r="E80" s="53" t="str">
        <f>'Material Data'!E80</f>
        <v>Smooth-On Eco Flex 00-30</v>
      </c>
      <c r="F80" s="53" t="str">
        <f>'Material Data'!F80</f>
        <v>Macungie, PA, USA</v>
      </c>
      <c r="G80" s="53" t="str">
        <f>'Material Data'!I80</f>
        <v>Silicone</v>
      </c>
      <c r="H80" s="53" t="str">
        <f>'Material Data'!J80</f>
        <v>Pink</v>
      </c>
      <c r="I80" s="53" t="str">
        <f>'Material Data'!G80</f>
        <v>00-30A</v>
      </c>
      <c r="J80" s="53">
        <f>'Material Data'!H80</f>
        <v>1.07</v>
      </c>
      <c r="K80" s="53" t="str">
        <f>'Material Data'!K80</f>
        <v>CAST</v>
      </c>
      <c r="L80" s="53" t="str">
        <f>'Material Data'!L80</f>
        <v>SC</v>
      </c>
      <c r="M80" s="54">
        <f>'Material Data'!M80</f>
        <v>0</v>
      </c>
      <c r="N80" s="54">
        <f>'Material Data'!N80</f>
        <v>0</v>
      </c>
      <c r="O80" s="54">
        <f>'Material Data'!O80</f>
        <v>164.81</v>
      </c>
      <c r="P80" s="54">
        <f>'Material Data'!P80</f>
        <v>2.2200000000000002</v>
      </c>
      <c r="Q80" s="54">
        <f>'Material Data'!Q80</f>
        <v>0</v>
      </c>
      <c r="R80" s="54">
        <f>'Material Data'!R80</f>
        <v>0</v>
      </c>
      <c r="S80" s="54">
        <f>'Material Data'!S80</f>
        <v>0</v>
      </c>
      <c r="T80" s="53">
        <f>'Material Data'!T80</f>
        <v>0</v>
      </c>
      <c r="U80" s="53" t="str">
        <f>'Material Data'!U80</f>
        <v>Hobbyist</v>
      </c>
      <c r="V80" s="53" t="str">
        <f>'Material Data'!V80</f>
        <v>Moderate</v>
      </c>
      <c r="W80" s="61">
        <f>'Material Data'!W80</f>
        <v>37.79</v>
      </c>
    </row>
    <row r="81" spans="1:23" ht="36" customHeight="1" x14ac:dyDescent="0.2">
      <c r="A81" s="53" t="str">
        <f>'Material Data'!A81</f>
        <v>Smooth-On Inc.</v>
      </c>
      <c r="B81" s="53" t="str">
        <f>'Material Data'!B81</f>
        <v>Smooth-On</v>
      </c>
      <c r="C81" s="53" t="str">
        <f>'Material Data'!C81</f>
        <v>Eco Flex 00-30 10% thin</v>
      </c>
      <c r="D81" s="53" t="str">
        <f>'Material Data'!D81</f>
        <v>Eco Flex 00-30 10% thin</v>
      </c>
      <c r="E81" s="53" t="str">
        <f>'Material Data'!E81</f>
        <v>Smooth-On Eco Flex 00-30 10% thin</v>
      </c>
      <c r="F81" s="53" t="str">
        <f>'Material Data'!F81</f>
        <v>Macungie, PA, USA</v>
      </c>
      <c r="G81" s="53" t="str">
        <f>'Material Data'!I81</f>
        <v>Silicone</v>
      </c>
      <c r="H81" s="53" t="str">
        <f>'Material Data'!J81</f>
        <v>Pink</v>
      </c>
      <c r="I81" s="53" t="str">
        <f>'Material Data'!G81</f>
        <v>Unknown</v>
      </c>
      <c r="J81" s="53" t="str">
        <f>'Material Data'!H81</f>
        <v>Unknown</v>
      </c>
      <c r="K81" s="53" t="str">
        <f>'Material Data'!K81</f>
        <v>CAST</v>
      </c>
      <c r="L81" s="53" t="str">
        <f>'Material Data'!L81</f>
        <v>SC</v>
      </c>
      <c r="M81" s="54">
        <f>'Material Data'!M81</f>
        <v>0</v>
      </c>
      <c r="N81" s="54">
        <f>'Material Data'!N81</f>
        <v>0</v>
      </c>
      <c r="O81" s="54">
        <f>'Material Data'!O81</f>
        <v>159.30000000000001</v>
      </c>
      <c r="P81" s="54">
        <f>'Material Data'!P81</f>
        <v>4.4000000000000004</v>
      </c>
      <c r="Q81" s="54">
        <f>'Material Data'!Q81</f>
        <v>0</v>
      </c>
      <c r="R81" s="54">
        <f>'Material Data'!R81</f>
        <v>0</v>
      </c>
      <c r="S81" s="54">
        <f>'Material Data'!S81</f>
        <v>0</v>
      </c>
      <c r="T81" s="53">
        <f>'Material Data'!T81</f>
        <v>0</v>
      </c>
      <c r="U81" s="53" t="str">
        <f>'Material Data'!U81</f>
        <v>Hobbyist</v>
      </c>
      <c r="V81" s="53" t="str">
        <f>'Material Data'!V81</f>
        <v>Moderate</v>
      </c>
      <c r="W81" s="61">
        <f>'Material Data'!W81</f>
        <v>34.01</v>
      </c>
    </row>
    <row r="82" spans="1:23" ht="36" customHeight="1" x14ac:dyDescent="0.2">
      <c r="A82" s="53" t="str">
        <f>'Material Data'!A82</f>
        <v>Smooth-On Inc.</v>
      </c>
      <c r="B82" s="53" t="str">
        <f>'Material Data'!B82</f>
        <v>Smooth-On</v>
      </c>
      <c r="C82" s="53" t="str">
        <f>'Material Data'!C82</f>
        <v>Eco Flex 00-30 5% thin</v>
      </c>
      <c r="D82" s="53" t="str">
        <f>'Material Data'!D82</f>
        <v>Eco Flex 00-30 5% thin</v>
      </c>
      <c r="E82" s="53" t="str">
        <f>'Material Data'!E82</f>
        <v>Smooth-On Eco Flex 00-30 5% thin</v>
      </c>
      <c r="F82" s="53" t="str">
        <f>'Material Data'!F82</f>
        <v>Macungie, PA, USA</v>
      </c>
      <c r="G82" s="53" t="str">
        <f>'Material Data'!I82</f>
        <v>Silicone</v>
      </c>
      <c r="H82" s="53" t="str">
        <f>'Material Data'!J82</f>
        <v>Pink</v>
      </c>
      <c r="I82" s="53" t="str">
        <f>'Material Data'!G82</f>
        <v>Unknown</v>
      </c>
      <c r="J82" s="53" t="str">
        <f>'Material Data'!H82</f>
        <v>Unknown</v>
      </c>
      <c r="K82" s="53" t="str">
        <f>'Material Data'!K82</f>
        <v>CAST</v>
      </c>
      <c r="L82" s="53" t="str">
        <f>'Material Data'!L82</f>
        <v>SC</v>
      </c>
      <c r="M82" s="54">
        <f>'Material Data'!M82</f>
        <v>0</v>
      </c>
      <c r="N82" s="54">
        <f>'Material Data'!N82</f>
        <v>0</v>
      </c>
      <c r="O82" s="54">
        <f>'Material Data'!O82</f>
        <v>161.6</v>
      </c>
      <c r="P82" s="54">
        <f>'Material Data'!P82</f>
        <v>3.2</v>
      </c>
      <c r="Q82" s="54">
        <f>'Material Data'!Q82</f>
        <v>0</v>
      </c>
      <c r="R82" s="54">
        <f>'Material Data'!R82</f>
        <v>0</v>
      </c>
      <c r="S82" s="54">
        <f>'Material Data'!S82</f>
        <v>0</v>
      </c>
      <c r="T82" s="53">
        <f>'Material Data'!T82</f>
        <v>0</v>
      </c>
      <c r="U82" s="53" t="str">
        <f>'Material Data'!U82</f>
        <v>Hobbyist</v>
      </c>
      <c r="V82" s="53" t="str">
        <f>'Material Data'!V82</f>
        <v>Moderate</v>
      </c>
      <c r="W82" s="61">
        <f>'Material Data'!W82</f>
        <v>35.9</v>
      </c>
    </row>
    <row r="83" spans="1:23" ht="18" x14ac:dyDescent="0.2">
      <c r="A83" s="53" t="str">
        <f>'Material Data'!A83</f>
        <v>Smooth-On Inc.</v>
      </c>
      <c r="B83" s="53" t="str">
        <f>'Material Data'!B83</f>
        <v>Smooth-On</v>
      </c>
      <c r="C83" s="53" t="str">
        <f>'Material Data'!C83</f>
        <v>Eco Flex 00-50</v>
      </c>
      <c r="D83" s="53" t="str">
        <f>'Material Data'!D83</f>
        <v>Eco Flex 00-50</v>
      </c>
      <c r="E83" s="53" t="str">
        <f>'Material Data'!E83</f>
        <v>Smooth-On Eco Flex 00-50</v>
      </c>
      <c r="F83" s="53" t="str">
        <f>'Material Data'!F83</f>
        <v>Macungie, PA, USA</v>
      </c>
      <c r="G83" s="53" t="str">
        <f>'Material Data'!I83</f>
        <v>Silicone</v>
      </c>
      <c r="H83" s="53" t="str">
        <f>'Material Data'!J83</f>
        <v>Pink</v>
      </c>
      <c r="I83" s="53" t="str">
        <f>'Material Data'!G83</f>
        <v>00-50A</v>
      </c>
      <c r="J83" s="53">
        <f>'Material Data'!H83</f>
        <v>1.07</v>
      </c>
      <c r="K83" s="53" t="str">
        <f>'Material Data'!K83</f>
        <v>CAST</v>
      </c>
      <c r="L83" s="53" t="str">
        <f>'Material Data'!L83</f>
        <v>SC</v>
      </c>
      <c r="M83" s="54">
        <f>'Material Data'!M83</f>
        <v>0</v>
      </c>
      <c r="N83" s="54">
        <f>'Material Data'!N83</f>
        <v>0</v>
      </c>
      <c r="O83" s="54">
        <f>'Material Data'!O83</f>
        <v>175.54</v>
      </c>
      <c r="P83" s="54">
        <f>'Material Data'!P83</f>
        <v>4.3899999999999997</v>
      </c>
      <c r="Q83" s="54">
        <f>'Material Data'!Q83</f>
        <v>0</v>
      </c>
      <c r="R83" s="54">
        <f>'Material Data'!R83</f>
        <v>0</v>
      </c>
      <c r="S83" s="54">
        <f>'Material Data'!S83</f>
        <v>0</v>
      </c>
      <c r="T83" s="53">
        <f>'Material Data'!T83</f>
        <v>0</v>
      </c>
      <c r="U83" s="53" t="str">
        <f>'Material Data'!U83</f>
        <v>Hobbyist</v>
      </c>
      <c r="V83" s="53" t="str">
        <f>'Material Data'!V83</f>
        <v>Moderate</v>
      </c>
      <c r="W83" s="61">
        <f>'Material Data'!W83</f>
        <v>37.950000000000003</v>
      </c>
    </row>
    <row r="84" spans="1:23" ht="36" x14ac:dyDescent="0.2">
      <c r="A84" s="53" t="str">
        <f>'Material Data'!A84</f>
        <v>Smooth-On Inc.</v>
      </c>
      <c r="B84" s="53" t="str">
        <f>'Material Data'!B84</f>
        <v>Smooth-On</v>
      </c>
      <c r="C84" s="53" t="str">
        <f>'Material Data'!C84</f>
        <v>Feather Light Resin</v>
      </c>
      <c r="D84" s="53" t="str">
        <f>'Material Data'!D84</f>
        <v>Feather Light Resin</v>
      </c>
      <c r="E84" s="53" t="str">
        <f>'Material Data'!E84</f>
        <v>Smooth-On Feather Light Resin</v>
      </c>
      <c r="F84" s="53" t="str">
        <f>'Material Data'!F84</f>
        <v>Macungie, PA, USA</v>
      </c>
      <c r="G84" s="53" t="str">
        <f>'Material Data'!I84</f>
        <v>Silicone</v>
      </c>
      <c r="H84" s="53" t="str">
        <f>'Material Data'!J84</f>
        <v>White</v>
      </c>
      <c r="I84" s="53" t="str">
        <f>'Material Data'!G84</f>
        <v>58D</v>
      </c>
      <c r="J84" s="53">
        <f>'Material Data'!H84</f>
        <v>0.67</v>
      </c>
      <c r="K84" s="53" t="str">
        <f>'Material Data'!K84</f>
        <v>CAST</v>
      </c>
      <c r="L84" s="53" t="str">
        <f>'Material Data'!L84</f>
        <v>SC</v>
      </c>
      <c r="M84" s="54">
        <f>'Material Data'!M84</f>
        <v>0</v>
      </c>
      <c r="N84" s="54">
        <f>'Material Data'!N84</f>
        <v>0</v>
      </c>
      <c r="O84" s="54">
        <f>'Material Data'!O84</f>
        <v>-323.38</v>
      </c>
      <c r="P84" s="54">
        <f>'Material Data'!P84</f>
        <v>9.24</v>
      </c>
      <c r="Q84" s="54">
        <f>'Material Data'!Q84</f>
        <v>0</v>
      </c>
      <c r="R84" s="54">
        <f>'Material Data'!R84</f>
        <v>0</v>
      </c>
      <c r="S84" s="54">
        <f>'Material Data'!S84</f>
        <v>0</v>
      </c>
      <c r="T84" s="53">
        <f>'Material Data'!T84</f>
        <v>0</v>
      </c>
      <c r="U84" s="53" t="str">
        <f>'Material Data'!U84</f>
        <v>Hobbyist</v>
      </c>
      <c r="V84" s="53" t="str">
        <f>'Material Data'!V84</f>
        <v>Moderate</v>
      </c>
      <c r="W84" s="61">
        <f>'Material Data'!W84</f>
        <v>16.420000000000002</v>
      </c>
    </row>
    <row r="85" spans="1:23" ht="18" x14ac:dyDescent="0.2">
      <c r="A85" s="53" t="str">
        <f>'Material Data'!A85</f>
        <v>Smooth-On Inc.</v>
      </c>
      <c r="B85" s="53" t="str">
        <f>'Material Data'!B85</f>
        <v>Smooth-On</v>
      </c>
      <c r="C85" s="53" t="str">
        <f>'Material Data'!C85</f>
        <v>Mold Max 10A</v>
      </c>
      <c r="D85" s="53" t="str">
        <f>'Material Data'!D85</f>
        <v>Mold Max 10A</v>
      </c>
      <c r="E85" s="53" t="str">
        <f>'Material Data'!E85</f>
        <v>Smooth-On Mold Max 10A</v>
      </c>
      <c r="F85" s="53" t="str">
        <f>'Material Data'!F85</f>
        <v>Macungie, PA, USA</v>
      </c>
      <c r="G85" s="53" t="str">
        <f>'Material Data'!I85</f>
        <v>Silicone</v>
      </c>
      <c r="H85" s="53" t="str">
        <f>'Material Data'!J85</f>
        <v>White</v>
      </c>
      <c r="I85" s="53" t="str">
        <f>'Material Data'!G85</f>
        <v>10A</v>
      </c>
      <c r="J85" s="53">
        <f>'Material Data'!H85</f>
        <v>1.1499999999999999</v>
      </c>
      <c r="K85" s="53" t="str">
        <f>'Material Data'!K85</f>
        <v>CAST</v>
      </c>
      <c r="L85" s="53" t="str">
        <f>'Material Data'!L85</f>
        <v>SC</v>
      </c>
      <c r="M85" s="54">
        <f>'Material Data'!M85</f>
        <v>0</v>
      </c>
      <c r="N85" s="54">
        <f>'Material Data'!N85</f>
        <v>0</v>
      </c>
      <c r="O85" s="54">
        <f>'Material Data'!O85</f>
        <v>255.82</v>
      </c>
      <c r="P85" s="54">
        <f>'Material Data'!P85</f>
        <v>13.27</v>
      </c>
      <c r="Q85" s="54">
        <f>'Material Data'!Q85</f>
        <v>0</v>
      </c>
      <c r="R85" s="54">
        <f>'Material Data'!R85</f>
        <v>0</v>
      </c>
      <c r="S85" s="54">
        <f>'Material Data'!S85</f>
        <v>0</v>
      </c>
      <c r="T85" s="53">
        <f>'Material Data'!T85</f>
        <v>0</v>
      </c>
      <c r="U85" s="53" t="str">
        <f>'Material Data'!U85</f>
        <v>Hobbyist</v>
      </c>
      <c r="V85" s="53" t="str">
        <f>'Material Data'!V85</f>
        <v>Moderate</v>
      </c>
      <c r="W85" s="61">
        <f>'Material Data'!W85</f>
        <v>32.86</v>
      </c>
    </row>
    <row r="86" spans="1:23" ht="18" x14ac:dyDescent="0.2">
      <c r="A86" s="53" t="str">
        <f>'Material Data'!A86</f>
        <v>Smooth-On Inc.</v>
      </c>
      <c r="B86" s="53" t="str">
        <f>'Material Data'!B86</f>
        <v>Smooth-On</v>
      </c>
      <c r="C86" s="53" t="str">
        <f>'Material Data'!C86</f>
        <v>Mold Max 20A</v>
      </c>
      <c r="D86" s="53" t="str">
        <f>'Material Data'!D86</f>
        <v>Mold Max 20A</v>
      </c>
      <c r="E86" s="53" t="str">
        <f>'Material Data'!E86</f>
        <v>Smooth-On Mold Max 20A</v>
      </c>
      <c r="F86" s="53" t="str">
        <f>'Material Data'!F86</f>
        <v>Macungie, PA, USA</v>
      </c>
      <c r="G86" s="53" t="str">
        <f>'Material Data'!I86</f>
        <v>Silicone</v>
      </c>
      <c r="H86" s="53" t="str">
        <f>'Material Data'!J86</f>
        <v>White</v>
      </c>
      <c r="I86" s="53" t="str">
        <f>'Material Data'!G86</f>
        <v>20A</v>
      </c>
      <c r="J86" s="53">
        <f>'Material Data'!H86</f>
        <v>1.18</v>
      </c>
      <c r="K86" s="53" t="str">
        <f>'Material Data'!K86</f>
        <v>CAST</v>
      </c>
      <c r="L86" s="53" t="str">
        <f>'Material Data'!L86</f>
        <v>SC</v>
      </c>
      <c r="M86" s="54">
        <f>'Material Data'!M86</f>
        <v>0</v>
      </c>
      <c r="N86" s="54">
        <f>'Material Data'!N86</f>
        <v>0</v>
      </c>
      <c r="O86" s="54">
        <f>'Material Data'!O86</f>
        <v>270.83999999999997</v>
      </c>
      <c r="P86" s="54">
        <f>'Material Data'!P86</f>
        <v>17.170000000000002</v>
      </c>
      <c r="Q86" s="54">
        <f>'Material Data'!Q86</f>
        <v>0</v>
      </c>
      <c r="R86" s="54">
        <f>'Material Data'!R86</f>
        <v>0</v>
      </c>
      <c r="S86" s="54">
        <f>'Material Data'!S86</f>
        <v>0</v>
      </c>
      <c r="T86" s="53">
        <f>'Material Data'!T86</f>
        <v>0</v>
      </c>
      <c r="U86" s="53" t="str">
        <f>'Material Data'!U86</f>
        <v>Hobbyist</v>
      </c>
      <c r="V86" s="53" t="str">
        <f>'Material Data'!V86</f>
        <v>Moderate</v>
      </c>
      <c r="W86" s="61">
        <f>'Material Data'!W86</f>
        <v>32.159999999999997</v>
      </c>
    </row>
    <row r="87" spans="1:23" ht="18" x14ac:dyDescent="0.2">
      <c r="A87" s="53" t="str">
        <f>'Material Data'!A87</f>
        <v>Smooth-On Inc.</v>
      </c>
      <c r="B87" s="53" t="str">
        <f>'Material Data'!B87</f>
        <v>Smooth-On</v>
      </c>
      <c r="C87" s="53" t="str">
        <f>'Material Data'!C87</f>
        <v>Mold Max 40A</v>
      </c>
      <c r="D87" s="53" t="str">
        <f>'Material Data'!D87</f>
        <v>Mold Max 40A</v>
      </c>
      <c r="E87" s="53" t="str">
        <f>'Material Data'!E87</f>
        <v>Smooth-On Mold Max 40A</v>
      </c>
      <c r="F87" s="53" t="str">
        <f>'Material Data'!F87</f>
        <v>Macungie, PA, USA</v>
      </c>
      <c r="G87" s="53" t="str">
        <f>'Material Data'!I87</f>
        <v>Silicone</v>
      </c>
      <c r="H87" s="53" t="str">
        <f>'Material Data'!J87</f>
        <v>White</v>
      </c>
      <c r="I87" s="53" t="str">
        <f>'Material Data'!G87</f>
        <v>40A</v>
      </c>
      <c r="J87" s="53">
        <f>'Material Data'!H87</f>
        <v>1.1399999999999999</v>
      </c>
      <c r="K87" s="53" t="str">
        <f>'Material Data'!K87</f>
        <v>CAST</v>
      </c>
      <c r="L87" s="53" t="str">
        <f>'Material Data'!L87</f>
        <v>SC</v>
      </c>
      <c r="M87" s="54">
        <f>'Material Data'!M87</f>
        <v>0</v>
      </c>
      <c r="N87" s="54">
        <f>'Material Data'!N87</f>
        <v>0</v>
      </c>
      <c r="O87" s="54">
        <f>'Material Data'!O87</f>
        <v>244.8</v>
      </c>
      <c r="P87" s="54">
        <f>'Material Data'!P87</f>
        <v>11.9</v>
      </c>
      <c r="Q87" s="54">
        <f>'Material Data'!Q87</f>
        <v>0</v>
      </c>
      <c r="R87" s="54">
        <f>'Material Data'!R87</f>
        <v>0</v>
      </c>
      <c r="S87" s="54">
        <f>'Material Data'!S87</f>
        <v>0</v>
      </c>
      <c r="T87" s="53">
        <f>'Material Data'!T87</f>
        <v>0</v>
      </c>
      <c r="U87" s="53" t="str">
        <f>'Material Data'!U87</f>
        <v>Hobbyist</v>
      </c>
      <c r="V87" s="53" t="str">
        <f>'Material Data'!V87</f>
        <v>Moderate</v>
      </c>
      <c r="W87" s="61">
        <f>'Material Data'!W87</f>
        <v>29.1</v>
      </c>
    </row>
    <row r="88" spans="1:23" ht="18" x14ac:dyDescent="0.2">
      <c r="A88" s="53" t="str">
        <f>'Material Data'!A88</f>
        <v>Smooth-On Inc.</v>
      </c>
      <c r="B88" s="53" t="str">
        <f>'Material Data'!B88</f>
        <v>Smooth-On</v>
      </c>
      <c r="C88" s="53" t="str">
        <f>'Material Data'!C88</f>
        <v>Solaris 15A</v>
      </c>
      <c r="D88" s="53" t="str">
        <f>'Material Data'!D88</f>
        <v>Solaris 15A</v>
      </c>
      <c r="E88" s="53" t="str">
        <f>'Material Data'!E88</f>
        <v>Smooth-On Solaris 15A</v>
      </c>
      <c r="F88" s="53" t="str">
        <f>'Material Data'!F88</f>
        <v>Macungie, PA, USA</v>
      </c>
      <c r="G88" s="53" t="str">
        <f>'Material Data'!I88</f>
        <v>Silicone</v>
      </c>
      <c r="H88" s="53" t="str">
        <f>'Material Data'!J88</f>
        <v>Clear</v>
      </c>
      <c r="I88" s="53" t="str">
        <f>'Material Data'!G88</f>
        <v>15A</v>
      </c>
      <c r="J88" s="53">
        <f>'Material Data'!H88</f>
        <v>0.99</v>
      </c>
      <c r="K88" s="53" t="str">
        <f>'Material Data'!K88</f>
        <v>CAST</v>
      </c>
      <c r="L88" s="53" t="str">
        <f>'Material Data'!L88</f>
        <v>SC</v>
      </c>
      <c r="M88" s="54">
        <f>'Material Data'!M88</f>
        <v>0</v>
      </c>
      <c r="N88" s="54">
        <f>'Material Data'!N88</f>
        <v>0</v>
      </c>
      <c r="O88" s="54">
        <f>'Material Data'!O88</f>
        <v>112.35</v>
      </c>
      <c r="P88" s="54">
        <f>'Material Data'!P88</f>
        <v>5.04</v>
      </c>
      <c r="Q88" s="54">
        <f>'Material Data'!Q88</f>
        <v>0</v>
      </c>
      <c r="R88" s="54">
        <f>'Material Data'!R88</f>
        <v>0</v>
      </c>
      <c r="S88" s="54">
        <f>'Material Data'!S88</f>
        <v>0</v>
      </c>
      <c r="T88" s="53">
        <f>'Material Data'!T88</f>
        <v>0</v>
      </c>
      <c r="U88" s="53" t="str">
        <f>'Material Data'!U88</f>
        <v>Hobbyist</v>
      </c>
      <c r="V88" s="53" t="str">
        <f>'Material Data'!V88</f>
        <v>Moderate</v>
      </c>
      <c r="W88" s="61">
        <f>'Material Data'!W88</f>
        <v>56.32</v>
      </c>
    </row>
    <row r="89" spans="1:23" ht="36" x14ac:dyDescent="0.2">
      <c r="A89" s="53" t="str">
        <f>'Material Data'!A89</f>
        <v>Sun Nuclear Corp.</v>
      </c>
      <c r="B89" s="53" t="str">
        <f>'Material Data'!B89</f>
        <v>Sun Nuclear</v>
      </c>
      <c r="C89" s="53" t="str">
        <f>'Material Data'!C89</f>
        <v>ACR Phantom: "Bone" +955HU</v>
      </c>
      <c r="D89" s="53" t="str">
        <f>'Material Data'!D89</f>
        <v>ACR Phantom: "Bone"</v>
      </c>
      <c r="E89" s="53" t="str">
        <f>'Material Data'!E89</f>
        <v>Sun Nuclear ACR Phantom: "Bone"</v>
      </c>
      <c r="F89" s="53" t="str">
        <f>'Material Data'!F89</f>
        <v>Melbourne, FL, USA</v>
      </c>
      <c r="G89" s="53" t="str">
        <f>'Material Data'!I89</f>
        <v>Polyethylene</v>
      </c>
      <c r="H89" s="53" t="str">
        <f>'Material Data'!J89</f>
        <v>Clear</v>
      </c>
      <c r="I89" s="53" t="str">
        <f>'Material Data'!G89</f>
        <v>raw material (acrylic) ~85D</v>
      </c>
      <c r="J89" s="53">
        <f>'Material Data'!H89</f>
        <v>0</v>
      </c>
      <c r="K89" s="53" t="str">
        <f>'Material Data'!K89</f>
        <v>Cast+filled</v>
      </c>
      <c r="L89" s="53" t="str">
        <f>'Material Data'!L89</f>
        <v>VC</v>
      </c>
      <c r="M89" s="54">
        <f>'Material Data'!M89</f>
        <v>804.7</v>
      </c>
      <c r="N89" s="54">
        <f>'Material Data'!N89</f>
        <v>5.9</v>
      </c>
      <c r="O89" s="54">
        <f>'Material Data'!O89</f>
        <v>865.3</v>
      </c>
      <c r="P89" s="54">
        <f>'Material Data'!P89</f>
        <v>9.3000000000000007</v>
      </c>
      <c r="Q89" s="54">
        <f>'Material Data'!Q89</f>
        <v>971.77</v>
      </c>
      <c r="R89" s="54">
        <f>'Material Data'!R89</f>
        <v>13.16</v>
      </c>
      <c r="S89" s="54">
        <f>'Material Data'!S89</f>
        <v>1164.68</v>
      </c>
      <c r="T89" s="53">
        <f>'Material Data'!T89</f>
        <v>12.1</v>
      </c>
      <c r="U89" s="53" t="str">
        <f>'Material Data'!U89</f>
        <v>Professional</v>
      </c>
      <c r="V89" s="53" t="str">
        <f>'Material Data'!V89</f>
        <v>Expensive</v>
      </c>
      <c r="W89" s="61"/>
    </row>
    <row r="90" spans="1:23" ht="36" x14ac:dyDescent="0.2">
      <c r="A90" s="53" t="str">
        <f>'Material Data'!A90</f>
        <v>Sun Nuclear Corp.</v>
      </c>
      <c r="B90" s="53" t="str">
        <f>'Material Data'!B90</f>
        <v>Sun Nuclear</v>
      </c>
      <c r="C90" s="53" t="str">
        <f>'Material Data'!C90</f>
        <v>ACR Phantom: Acrylic +120HU</v>
      </c>
      <c r="D90" s="53" t="str">
        <f>'Material Data'!D90</f>
        <v>ACR Phantom: Acrylic</v>
      </c>
      <c r="E90" s="53" t="str">
        <f>'Material Data'!E90</f>
        <v>Sun Nuclear ACR Phantom: Acrylic</v>
      </c>
      <c r="F90" s="53" t="str">
        <f>'Material Data'!F90</f>
        <v>Melbourne, FL, USA</v>
      </c>
      <c r="G90" s="53" t="str">
        <f>'Material Data'!I90</f>
        <v>Polyethylene</v>
      </c>
      <c r="H90" s="53" t="str">
        <f>'Material Data'!J90</f>
        <v>Clear</v>
      </c>
      <c r="I90" s="53" t="str">
        <f>'Material Data'!G90</f>
        <v>raw material (acrylic) ~85D</v>
      </c>
      <c r="J90" s="53">
        <f>'Material Data'!H90</f>
        <v>0</v>
      </c>
      <c r="K90" s="53" t="str">
        <f>'Material Data'!K90</f>
        <v>Cast+filled</v>
      </c>
      <c r="L90" s="53" t="str">
        <f>'Material Data'!L90</f>
        <v>VC</v>
      </c>
      <c r="M90" s="54">
        <f>'Material Data'!M90</f>
        <v>130.19999999999999</v>
      </c>
      <c r="N90" s="54">
        <f>'Material Data'!N90</f>
        <v>4.4000000000000004</v>
      </c>
      <c r="O90" s="54">
        <f>'Material Data'!O90</f>
        <v>123.7</v>
      </c>
      <c r="P90" s="54">
        <f>'Material Data'!P90</f>
        <v>7.4</v>
      </c>
      <c r="Q90" s="54">
        <f>'Material Data'!Q90</f>
        <v>114.64</v>
      </c>
      <c r="R90" s="54">
        <f>'Material Data'!R90</f>
        <v>8.6199999999999992</v>
      </c>
      <c r="S90" s="54">
        <f>'Material Data'!S90</f>
        <v>99.66</v>
      </c>
      <c r="T90" s="53">
        <f>'Material Data'!T90</f>
        <v>7.49</v>
      </c>
      <c r="U90" s="53" t="str">
        <f>'Material Data'!U90</f>
        <v>Professional</v>
      </c>
      <c r="V90" s="53" t="str">
        <f>'Material Data'!V90</f>
        <v>Expensive</v>
      </c>
      <c r="W90" s="61"/>
    </row>
    <row r="91" spans="1:23" ht="36" x14ac:dyDescent="0.2">
      <c r="A91" s="53" t="str">
        <f>'Material Data'!A91</f>
        <v>Sun Nuclear Corp.</v>
      </c>
      <c r="B91" s="53" t="str">
        <f>'Material Data'!B91</f>
        <v>Sun Nuclear</v>
      </c>
      <c r="C91" s="53" t="str">
        <f>'Material Data'!C91</f>
        <v>ACR Phantom: Air -1000HU</v>
      </c>
      <c r="D91" s="53" t="str">
        <f>'Material Data'!D91</f>
        <v>ACR Phantom: Air</v>
      </c>
      <c r="E91" s="53" t="str">
        <f>'Material Data'!E91</f>
        <v>Sun Nuclear ACR Phantom: Air</v>
      </c>
      <c r="F91" s="53" t="str">
        <f>'Material Data'!F91</f>
        <v>Melbourne, FL, USA</v>
      </c>
      <c r="G91" s="53" t="str">
        <f>'Material Data'!I91</f>
        <v>Polyethylene</v>
      </c>
      <c r="H91" s="53" t="str">
        <f>'Material Data'!J91</f>
        <v>Clear</v>
      </c>
      <c r="I91" s="53" t="str">
        <f>'Material Data'!G91</f>
        <v>raw material (acrylic) ~85D</v>
      </c>
      <c r="J91" s="53">
        <f>'Material Data'!H91</f>
        <v>0</v>
      </c>
      <c r="K91" s="53" t="str">
        <f>'Material Data'!K91</f>
        <v>Cast+filled</v>
      </c>
      <c r="L91" s="53" t="str">
        <f>'Material Data'!L91</f>
        <v>VC</v>
      </c>
      <c r="M91" s="54">
        <f>'Material Data'!M91</f>
        <v>-991.3</v>
      </c>
      <c r="N91" s="54">
        <f>'Material Data'!N91</f>
        <v>7.3</v>
      </c>
      <c r="O91" s="54">
        <f>'Material Data'!O91</f>
        <v>-992</v>
      </c>
      <c r="P91" s="54">
        <f>'Material Data'!P91</f>
        <v>6</v>
      </c>
      <c r="Q91" s="54">
        <f>'Material Data'!Q91</f>
        <v>-990.43</v>
      </c>
      <c r="R91" s="54">
        <f>'Material Data'!R91</f>
        <v>6.73</v>
      </c>
      <c r="S91" s="54">
        <f>'Material Data'!S91</f>
        <v>-985.7</v>
      </c>
      <c r="T91" s="53">
        <f>'Material Data'!T91</f>
        <v>8.34</v>
      </c>
      <c r="U91" s="53" t="str">
        <f>'Material Data'!U91</f>
        <v>Professional</v>
      </c>
      <c r="V91" s="53" t="str">
        <f>'Material Data'!V91</f>
        <v>Expensive</v>
      </c>
      <c r="W91" s="61"/>
    </row>
    <row r="92" spans="1:23" ht="36" x14ac:dyDescent="0.2">
      <c r="A92" s="53" t="str">
        <f>'Material Data'!A92</f>
        <v>Sun Nuclear Corp.</v>
      </c>
      <c r="B92" s="53" t="str">
        <f>'Material Data'!B92</f>
        <v>Sun Nuclear</v>
      </c>
      <c r="C92" s="53" t="str">
        <f>'Material Data'!C92</f>
        <v>ACR Phantom: Polyethylene -95HU</v>
      </c>
      <c r="D92" s="53" t="str">
        <f>'Material Data'!D92</f>
        <v>ACR Phantom: Polyethylene</v>
      </c>
      <c r="E92" s="53" t="str">
        <f>'Material Data'!E92</f>
        <v>Sun Nuclear ACR Phantom: Polyethylene</v>
      </c>
      <c r="F92" s="53" t="str">
        <f>'Material Data'!F92</f>
        <v>Melbourne, FL, USA</v>
      </c>
      <c r="G92" s="53" t="str">
        <f>'Material Data'!I92</f>
        <v>Polyethylene</v>
      </c>
      <c r="H92" s="53" t="str">
        <f>'Material Data'!J92</f>
        <v>Clear</v>
      </c>
      <c r="I92" s="53" t="str">
        <f>'Material Data'!G92</f>
        <v>raw material (acrylic) ~85D</v>
      </c>
      <c r="J92" s="53">
        <f>'Material Data'!H92</f>
        <v>0</v>
      </c>
      <c r="K92" s="53" t="str">
        <f>'Material Data'!K92</f>
        <v>Cast+filled</v>
      </c>
      <c r="L92" s="53" t="str">
        <f>'Material Data'!L92</f>
        <v>VC</v>
      </c>
      <c r="M92" s="54">
        <f>'Material Data'!M92</f>
        <v>-80.400000000000006</v>
      </c>
      <c r="N92" s="54">
        <f>'Material Data'!N92</f>
        <v>3.4</v>
      </c>
      <c r="O92" s="54">
        <f>'Material Data'!O92</f>
        <v>-87.9</v>
      </c>
      <c r="P92" s="54">
        <f>'Material Data'!P92</f>
        <v>6.4</v>
      </c>
      <c r="Q92" s="54">
        <f>'Material Data'!Q92</f>
        <v>-97.9</v>
      </c>
      <c r="R92" s="54">
        <f>'Material Data'!R92</f>
        <v>7.89</v>
      </c>
      <c r="S92" s="54">
        <f>'Material Data'!S92</f>
        <v>-117.47</v>
      </c>
      <c r="T92" s="53">
        <f>'Material Data'!T92</f>
        <v>6.9</v>
      </c>
      <c r="U92" s="53" t="str">
        <f>'Material Data'!U92</f>
        <v>Professional</v>
      </c>
      <c r="V92" s="53" t="str">
        <f>'Material Data'!V92</f>
        <v>Expensive</v>
      </c>
      <c r="W92" s="61"/>
    </row>
    <row r="93" spans="1:23" ht="36" x14ac:dyDescent="0.2">
      <c r="A93" s="53" t="str">
        <f>'Material Data'!A93</f>
        <v>Sun Nuclear Corp.</v>
      </c>
      <c r="B93" s="53" t="str">
        <f>'Material Data'!B93</f>
        <v>Sun Nuclear</v>
      </c>
      <c r="C93" s="53" t="str">
        <f>'Material Data'!C93</f>
        <v>ACR Phantom: Water 0HU</v>
      </c>
      <c r="D93" s="53" t="str">
        <f>'Material Data'!D93</f>
        <v>ACR Phantom: Water</v>
      </c>
      <c r="E93" s="53" t="str">
        <f>'Material Data'!E93</f>
        <v>Sun Nuclear ACR Phantom: Water</v>
      </c>
      <c r="F93" s="53" t="str">
        <f>'Material Data'!F93</f>
        <v>Melbourne, FL, USA</v>
      </c>
      <c r="G93" s="53" t="str">
        <f>'Material Data'!I93</f>
        <v>Polyethylene</v>
      </c>
      <c r="H93" s="53" t="str">
        <f>'Material Data'!J93</f>
        <v>Clear</v>
      </c>
      <c r="I93" s="53" t="str">
        <f>'Material Data'!G93</f>
        <v>raw material (acrylic) ~85D</v>
      </c>
      <c r="J93" s="53">
        <f>'Material Data'!H93</f>
        <v>0</v>
      </c>
      <c r="K93" s="53" t="str">
        <f>'Material Data'!K93</f>
        <v>Cast+filled</v>
      </c>
      <c r="L93" s="53" t="str">
        <f>'Material Data'!L93</f>
        <v>VC</v>
      </c>
      <c r="M93" s="54">
        <f>'Material Data'!M93</f>
        <v>-0.65</v>
      </c>
      <c r="N93" s="54">
        <f>'Material Data'!N93</f>
        <v>4.0999999999999996</v>
      </c>
      <c r="O93" s="54">
        <f>'Material Data'!O93</f>
        <v>-0.24</v>
      </c>
      <c r="P93" s="54">
        <f>'Material Data'!P93</f>
        <v>6</v>
      </c>
      <c r="Q93" s="54">
        <f>'Material Data'!Q93</f>
        <v>-2.17</v>
      </c>
      <c r="R93" s="54">
        <f>'Material Data'!R93</f>
        <v>7.47</v>
      </c>
      <c r="S93" s="54">
        <f>'Material Data'!S93</f>
        <v>-1.9</v>
      </c>
      <c r="T93" s="53">
        <f>'Material Data'!T93</f>
        <v>7.1</v>
      </c>
      <c r="U93" s="53" t="str">
        <f>'Material Data'!U93</f>
        <v>Professional</v>
      </c>
      <c r="V93" s="53" t="str">
        <f>'Material Data'!V93</f>
        <v>Expensive</v>
      </c>
      <c r="W93" s="61"/>
    </row>
    <row r="94" spans="1:23" ht="18" x14ac:dyDescent="0.2">
      <c r="A94" s="53" t="str">
        <f>'Material Data'!A94</f>
        <v>Taulman 3D</v>
      </c>
      <c r="B94" s="53" t="str">
        <f>'Material Data'!B94</f>
        <v>Taulman 3D</v>
      </c>
      <c r="C94" s="53" t="str">
        <f>'Material Data'!C94</f>
        <v>Nylon 3mm</v>
      </c>
      <c r="D94" s="53" t="str">
        <f>'Material Data'!D94</f>
        <v>Nylon 3mm</v>
      </c>
      <c r="E94" s="53" t="str">
        <f>'Material Data'!E94</f>
        <v>Taulman 3D Nylon 3mm</v>
      </c>
      <c r="F94" s="53" t="str">
        <f>'Material Data'!F94</f>
        <v>St. Peters, MI, USA</v>
      </c>
      <c r="G94" s="53" t="str">
        <f>'Material Data'!I94</f>
        <v>Nylon</v>
      </c>
      <c r="H94" s="53" t="str">
        <f>'Material Data'!J94</f>
        <v>White</v>
      </c>
      <c r="I94" s="53" t="str">
        <f>'Material Data'!G94</f>
        <v>~75D</v>
      </c>
      <c r="J94" s="53">
        <f>'Material Data'!H94</f>
        <v>1.1299999999999999</v>
      </c>
      <c r="K94" s="53" t="str">
        <f>'Material Data'!K94</f>
        <v>PRINT</v>
      </c>
      <c r="L94" s="53" t="str">
        <f>'Material Data'!L94</f>
        <v>FDM</v>
      </c>
      <c r="M94" s="54">
        <f>'Material Data'!M94</f>
        <v>0</v>
      </c>
      <c r="N94" s="54">
        <f>'Material Data'!N94</f>
        <v>0</v>
      </c>
      <c r="O94" s="54">
        <f>'Material Data'!O94</f>
        <v>52.15</v>
      </c>
      <c r="P94" s="54">
        <f>'Material Data'!P94</f>
        <v>4.74</v>
      </c>
      <c r="Q94" s="54">
        <f>'Material Data'!Q94</f>
        <v>0</v>
      </c>
      <c r="R94" s="54">
        <f>'Material Data'!R94</f>
        <v>0</v>
      </c>
      <c r="S94" s="54">
        <f>'Material Data'!S94</f>
        <v>0</v>
      </c>
      <c r="T94" s="53">
        <f>'Material Data'!T94</f>
        <v>0</v>
      </c>
      <c r="U94" s="53" t="str">
        <f>'Material Data'!U94</f>
        <v>Hobbyist</v>
      </c>
      <c r="V94" s="53" t="str">
        <f>'Material Data'!V94</f>
        <v>Cheap</v>
      </c>
      <c r="W94" s="61">
        <f>'Material Data'!W94</f>
        <v>44.788800000000002</v>
      </c>
    </row>
    <row r="95" spans="1:23" ht="36" x14ac:dyDescent="0.2">
      <c r="A95" s="53" t="str">
        <f>'Material Data'!A95</f>
        <v>Ultimaker B.V.</v>
      </c>
      <c r="B95" s="53" t="str">
        <f>'Material Data'!B95</f>
        <v>Ultimaker</v>
      </c>
      <c r="C95" s="53" t="str">
        <f>'Material Data'!C95</f>
        <v>ABS</v>
      </c>
      <c r="D95" s="53" t="str">
        <f>'Material Data'!D95</f>
        <v>ABS</v>
      </c>
      <c r="E95" s="53" t="str">
        <f>'Material Data'!E95</f>
        <v>Ultimaker ABS</v>
      </c>
      <c r="F95" s="53" t="str">
        <f>'Material Data'!F95</f>
        <v>Geldermalsen,  Netherlands</v>
      </c>
      <c r="G95" s="53" t="str">
        <f>'Material Data'!I95</f>
        <v>ABS</v>
      </c>
      <c r="H95" s="53" t="str">
        <f>'Material Data'!J95</f>
        <v>White</v>
      </c>
      <c r="I95" s="53" t="str">
        <f>'Material Data'!G95</f>
        <v>~80D</v>
      </c>
      <c r="J95" s="53">
        <f>'Material Data'!H95</f>
        <v>1.06</v>
      </c>
      <c r="K95" s="53" t="str">
        <f>'Material Data'!K95</f>
        <v>PRINT</v>
      </c>
      <c r="L95" s="53" t="str">
        <f>'Material Data'!L95</f>
        <v>FDM</v>
      </c>
      <c r="M95" s="54">
        <f>'Material Data'!M95</f>
        <v>0</v>
      </c>
      <c r="N95" s="54">
        <f>'Material Data'!N95</f>
        <v>0</v>
      </c>
      <c r="O95" s="54">
        <f>'Material Data'!O95</f>
        <v>-150</v>
      </c>
      <c r="P95" s="54">
        <f>'Material Data'!P95</f>
        <v>11.09</v>
      </c>
      <c r="Q95" s="54">
        <f>'Material Data'!Q95</f>
        <v>0</v>
      </c>
      <c r="R95" s="54">
        <f>'Material Data'!R95</f>
        <v>0</v>
      </c>
      <c r="S95" s="54">
        <f>'Material Data'!S95</f>
        <v>0</v>
      </c>
      <c r="T95" s="53">
        <f>'Material Data'!T95</f>
        <v>0</v>
      </c>
      <c r="U95" s="53" t="str">
        <f>'Material Data'!U95</f>
        <v>Hobbyist</v>
      </c>
      <c r="V95" s="53" t="str">
        <f>'Material Data'!V95</f>
        <v>Cheap</v>
      </c>
      <c r="W95" s="61">
        <f>'Material Data'!W95</f>
        <v>26.2395</v>
      </c>
    </row>
    <row r="96" spans="1:23" ht="36" x14ac:dyDescent="0.2">
      <c r="A96" s="53" t="str">
        <f>'Material Data'!A96</f>
        <v>Ultimaker B.V.</v>
      </c>
      <c r="B96" s="53" t="str">
        <f>'Material Data'!B96</f>
        <v>Ultimaker</v>
      </c>
      <c r="C96" s="53" t="str">
        <f>'Material Data'!C96</f>
        <v>Orange PLA 2.8mm</v>
      </c>
      <c r="D96" s="53" t="str">
        <f>'Material Data'!D96</f>
        <v>Orange PLA 2.8mm</v>
      </c>
      <c r="E96" s="53" t="str">
        <f>'Material Data'!E96</f>
        <v>Ultimaker Orange PLA 2.8mm</v>
      </c>
      <c r="F96" s="53" t="str">
        <f>'Material Data'!F96</f>
        <v>Geldermalsen, Netherlands</v>
      </c>
      <c r="G96" s="53" t="str">
        <f>'Material Data'!I96</f>
        <v xml:space="preserve">Polylactide </v>
      </c>
      <c r="H96" s="53" t="str">
        <f>'Material Data'!J96</f>
        <v>Orange</v>
      </c>
      <c r="I96" s="53" t="str">
        <f>'Material Data'!G96</f>
        <v>~80D</v>
      </c>
      <c r="J96" s="53">
        <f>'Material Data'!H96</f>
        <v>1.24</v>
      </c>
      <c r="K96" s="53" t="str">
        <f>'Material Data'!K96</f>
        <v>PRINT</v>
      </c>
      <c r="L96" s="53" t="str">
        <f>'Material Data'!L96</f>
        <v>FDM</v>
      </c>
      <c r="M96" s="54">
        <f>'Material Data'!M96</f>
        <v>0</v>
      </c>
      <c r="N96" s="54">
        <f>'Material Data'!N96</f>
        <v>0</v>
      </c>
      <c r="O96" s="54">
        <f>'Material Data'!O96</f>
        <v>-47.81</v>
      </c>
      <c r="P96" s="54">
        <f>'Material Data'!P96</f>
        <v>37.81</v>
      </c>
      <c r="Q96" s="54">
        <f>'Material Data'!Q96</f>
        <v>0</v>
      </c>
      <c r="R96" s="54">
        <f>'Material Data'!R96</f>
        <v>0</v>
      </c>
      <c r="S96" s="54">
        <f>'Material Data'!S96</f>
        <v>0</v>
      </c>
      <c r="T96" s="53">
        <f>'Material Data'!T96</f>
        <v>0</v>
      </c>
      <c r="U96" s="53" t="str">
        <f>'Material Data'!U96</f>
        <v>Hobbyist</v>
      </c>
      <c r="V96" s="53" t="str">
        <f>'Material Data'!V96</f>
        <v>Cheap</v>
      </c>
      <c r="W96" s="61">
        <f>'Material Data'!W96</f>
        <v>28.507599999999996</v>
      </c>
    </row>
    <row r="97" spans="1:23" ht="36" customHeight="1" x14ac:dyDescent="0.2">
      <c r="A97" s="53" t="str">
        <f>'Material Data'!A97</f>
        <v>Ultimaker B.V.</v>
      </c>
      <c r="B97" s="53" t="str">
        <f>'Material Data'!B97</f>
        <v>Ultimaker</v>
      </c>
      <c r="C97" s="53" t="str">
        <f>'Material Data'!C97</f>
        <v>Orange PLA Box 25% infill</v>
      </c>
      <c r="D97" s="53" t="str">
        <f>'Material Data'!D97</f>
        <v>Orange PLA Box 25% infill</v>
      </c>
      <c r="E97" s="53" t="str">
        <f>'Material Data'!E97</f>
        <v>Ultimaker Orange PLA Box 25% infill</v>
      </c>
      <c r="F97" s="53" t="str">
        <f>'Material Data'!F97</f>
        <v>Geldermalsen, Netherlands</v>
      </c>
      <c r="G97" s="53" t="str">
        <f>'Material Data'!I97</f>
        <v xml:space="preserve">Polylactide </v>
      </c>
      <c r="H97" s="53" t="str">
        <f>'Material Data'!J97</f>
        <v>Orange</v>
      </c>
      <c r="I97" s="53" t="str">
        <f>'Material Data'!G97</f>
        <v>raw material (~80D)</v>
      </c>
      <c r="J97" s="53" t="str">
        <f>'Material Data'!H97</f>
        <v>Unknown</v>
      </c>
      <c r="K97" s="53" t="str">
        <f>'Material Data'!K97</f>
        <v>PRINT</v>
      </c>
      <c r="L97" s="53" t="str">
        <f>'Material Data'!L97</f>
        <v>FDM</v>
      </c>
      <c r="M97" s="54">
        <f>'Material Data'!M97</f>
        <v>0</v>
      </c>
      <c r="N97" s="54">
        <f>'Material Data'!N97</f>
        <v>0</v>
      </c>
      <c r="O97" s="54">
        <f>'Material Data'!O97</f>
        <v>-761.83</v>
      </c>
      <c r="P97" s="54">
        <f>'Material Data'!P97</f>
        <v>31.48</v>
      </c>
      <c r="Q97" s="54">
        <f>'Material Data'!Q97</f>
        <v>0</v>
      </c>
      <c r="R97" s="54">
        <f>'Material Data'!R97</f>
        <v>0</v>
      </c>
      <c r="S97" s="54">
        <f>'Material Data'!S97</f>
        <v>0</v>
      </c>
      <c r="T97" s="53">
        <f>'Material Data'!T97</f>
        <v>0</v>
      </c>
      <c r="U97" s="53" t="str">
        <f>'Material Data'!U97</f>
        <v>Hobbyist</v>
      </c>
      <c r="V97" s="53" t="str">
        <f>'Material Data'!V97</f>
        <v>Cheap</v>
      </c>
      <c r="W97" s="61">
        <f>'Material Data'!W97</f>
        <v>8.5522799999999979</v>
      </c>
    </row>
    <row r="98" spans="1:23" ht="36" customHeight="1" x14ac:dyDescent="0.2">
      <c r="A98" s="53" t="str">
        <f>'Material Data'!A98</f>
        <v>Ultimaker B.V.</v>
      </c>
      <c r="B98" s="53" t="str">
        <f>'Material Data'!B98</f>
        <v>Ultimaker</v>
      </c>
      <c r="C98" s="53" t="str">
        <f>'Material Data'!C98</f>
        <v>Orange PLA Box 50% infill</v>
      </c>
      <c r="D98" s="53" t="str">
        <f>'Material Data'!D98</f>
        <v>Orange PLA Box 50% infill</v>
      </c>
      <c r="E98" s="53" t="str">
        <f>'Material Data'!E98</f>
        <v>Ultimaker Orange PLA Box 50% infill</v>
      </c>
      <c r="F98" s="53" t="str">
        <f>'Material Data'!F98</f>
        <v>Geldermalsen, Netherlands</v>
      </c>
      <c r="G98" s="53" t="str">
        <f>'Material Data'!I98</f>
        <v xml:space="preserve">Polylactide </v>
      </c>
      <c r="H98" s="53" t="str">
        <f>'Material Data'!J98</f>
        <v>Orange</v>
      </c>
      <c r="I98" s="53" t="str">
        <f>'Material Data'!G98</f>
        <v>raw material (~80D)</v>
      </c>
      <c r="J98" s="53" t="str">
        <f>'Material Data'!H98</f>
        <v>Unknown</v>
      </c>
      <c r="K98" s="53" t="str">
        <f>'Material Data'!K98</f>
        <v>PRINT</v>
      </c>
      <c r="L98" s="53" t="str">
        <f>'Material Data'!L98</f>
        <v>FDM</v>
      </c>
      <c r="M98" s="54">
        <f>'Material Data'!M98</f>
        <v>0</v>
      </c>
      <c r="N98" s="54">
        <f>'Material Data'!N98</f>
        <v>0</v>
      </c>
      <c r="O98" s="54">
        <f>'Material Data'!O98</f>
        <v>-522.27</v>
      </c>
      <c r="P98" s="54">
        <f>'Material Data'!P98</f>
        <v>34.479999999999997</v>
      </c>
      <c r="Q98" s="54">
        <f>'Material Data'!Q98</f>
        <v>0</v>
      </c>
      <c r="R98" s="54">
        <f>'Material Data'!R98</f>
        <v>0</v>
      </c>
      <c r="S98" s="54">
        <f>'Material Data'!S98</f>
        <v>0</v>
      </c>
      <c r="T98" s="53">
        <f>'Material Data'!T98</f>
        <v>0</v>
      </c>
      <c r="U98" s="53" t="str">
        <f>'Material Data'!U98</f>
        <v>Hobbyist</v>
      </c>
      <c r="V98" s="53" t="str">
        <f>'Material Data'!V98</f>
        <v>Cheap</v>
      </c>
      <c r="W98" s="61">
        <f>'Material Data'!W98</f>
        <v>15.679179999999999</v>
      </c>
    </row>
    <row r="99" spans="1:23" ht="72" customHeight="1" x14ac:dyDescent="0.2">
      <c r="A99" s="53" t="str">
        <f>'Material Data'!A99</f>
        <v>Z Corporation (3D Systems)</v>
      </c>
      <c r="B99" s="53" t="str">
        <f>'Material Data'!B99</f>
        <v>Z Corp</v>
      </c>
      <c r="C99" s="53" t="str">
        <f>'Material Data'!C99</f>
        <v>ZPrinter 151 Gypsum + Binder</v>
      </c>
      <c r="D99" s="53" t="str">
        <f>'Material Data'!D99</f>
        <v>ZPrinter 151 Gypsum + Binder</v>
      </c>
      <c r="E99" s="53" t="str">
        <f>'Material Data'!E99</f>
        <v>Z Corp ZPrinter 151 Gypsum + Binder</v>
      </c>
      <c r="F99" s="53" t="str">
        <f>'Material Data'!F99</f>
        <v>Burlington, MA, USA</v>
      </c>
      <c r="G99" s="53" t="str">
        <f>'Material Data'!I99</f>
        <v>Powder(Plaster+vinyl+sulfate)+Binder(Glycerol+Preservative+Surfactant+water)</v>
      </c>
      <c r="H99" s="53" t="str">
        <f>'Material Data'!J99</f>
        <v>White</v>
      </c>
      <c r="I99" s="53" t="str">
        <f>'Material Data'!G99</f>
        <v>75D</v>
      </c>
      <c r="J99" s="53">
        <f>'Material Data'!H99</f>
        <v>2.6</v>
      </c>
      <c r="K99" s="53" t="str">
        <f>'Material Data'!K99</f>
        <v>PRINT</v>
      </c>
      <c r="L99" s="53" t="str">
        <f>'Material Data'!L99</f>
        <v>PBF</v>
      </c>
      <c r="M99" s="54">
        <f>'Material Data'!M99</f>
        <v>0</v>
      </c>
      <c r="N99" s="54">
        <f>'Material Data'!N99</f>
        <v>0</v>
      </c>
      <c r="O99" s="54">
        <f>'Material Data'!O99</f>
        <v>541.28</v>
      </c>
      <c r="P99" s="54">
        <f>'Material Data'!P99</f>
        <v>64.34</v>
      </c>
      <c r="Q99" s="54">
        <f>'Material Data'!Q99</f>
        <v>0</v>
      </c>
      <c r="R99" s="54">
        <f>'Material Data'!R99</f>
        <v>0</v>
      </c>
      <c r="S99" s="54">
        <f>'Material Data'!S99</f>
        <v>0</v>
      </c>
      <c r="T99" s="53">
        <f>'Material Data'!T99</f>
        <v>0</v>
      </c>
      <c r="U99" s="53" t="str">
        <f>'Material Data'!U99</f>
        <v>Professional</v>
      </c>
      <c r="V99" s="53" t="str">
        <f>'Material Data'!V99</f>
        <v>Expensive</v>
      </c>
      <c r="W99" s="61">
        <f>'Material Data'!W99</f>
        <v>112.2</v>
      </c>
    </row>
    <row r="100" spans="1:23" ht="36" customHeight="1" x14ac:dyDescent="0.2">
      <c r="A100" s="53" t="str">
        <f>'Material Data'!A100</f>
        <v>Z Corporation (3D Systems)</v>
      </c>
      <c r="B100" s="53" t="str">
        <f>'Material Data'!B100</f>
        <v>Z Corp</v>
      </c>
      <c r="C100" s="53" t="str">
        <f>'Material Data'!C100</f>
        <v>ZPrinter 151 Gypsum treated with Epsom Salt</v>
      </c>
      <c r="D100" s="53" t="str">
        <f>'Material Data'!D100</f>
        <v>ZPrinter 151 Gypsum treated with Epsom Salt</v>
      </c>
      <c r="E100" s="53" t="str">
        <f>'Material Data'!E100</f>
        <v>Z Corp ZPrinter 151 Gypsum treated with Epsom Salt</v>
      </c>
      <c r="F100" s="53" t="str">
        <f>'Material Data'!F100</f>
        <v>Burlington, MA, USA</v>
      </c>
      <c r="G100" s="53" t="str">
        <f>'Material Data'!I100</f>
        <v>as above + Epsom salt</v>
      </c>
      <c r="H100" s="53" t="str">
        <f>'Material Data'!J100</f>
        <v>White</v>
      </c>
      <c r="I100" s="53" t="str">
        <f>'Material Data'!G100</f>
        <v>~75D</v>
      </c>
      <c r="J100" s="53" t="str">
        <f>'Material Data'!H100</f>
        <v>Unknown</v>
      </c>
      <c r="K100" s="53" t="str">
        <f>'Material Data'!K100</f>
        <v>PRINT</v>
      </c>
      <c r="L100" s="53" t="str">
        <f>'Material Data'!L100</f>
        <v>PBF</v>
      </c>
      <c r="M100" s="54">
        <f>'Material Data'!M100</f>
        <v>0</v>
      </c>
      <c r="N100" s="54">
        <f>'Material Data'!N100</f>
        <v>0</v>
      </c>
      <c r="O100" s="54">
        <f>'Material Data'!O100</f>
        <v>717.46</v>
      </c>
      <c r="P100" s="54">
        <f>'Material Data'!P100</f>
        <v>40.99</v>
      </c>
      <c r="Q100" s="54">
        <f>'Material Data'!Q100</f>
        <v>0</v>
      </c>
      <c r="R100" s="54">
        <f>'Material Data'!R100</f>
        <v>0</v>
      </c>
      <c r="S100" s="54">
        <f>'Material Data'!S100</f>
        <v>0</v>
      </c>
      <c r="T100" s="53">
        <f>'Material Data'!T100</f>
        <v>0</v>
      </c>
      <c r="U100" s="53" t="str">
        <f>'Material Data'!U100</f>
        <v>Professional</v>
      </c>
      <c r="V100" s="53" t="str">
        <f>'Material Data'!V100</f>
        <v>Expensive</v>
      </c>
      <c r="W100" s="61">
        <f>'Material Data'!W100</f>
        <v>113</v>
      </c>
    </row>
    <row r="101" spans="1:23" ht="72" customHeight="1" x14ac:dyDescent="0.2">
      <c r="A101" s="53" t="str">
        <f>'Material Data'!A101</f>
        <v>Z Corporation (3D Systems)</v>
      </c>
      <c r="B101" s="53" t="str">
        <f>'Material Data'!B101</f>
        <v>Z Corp</v>
      </c>
      <c r="C101" s="53" t="str">
        <f>'Material Data'!C101</f>
        <v>ZPrinter 151 Gypsum treated with Zbond</v>
      </c>
      <c r="D101" s="53" t="str">
        <f>'Material Data'!D101</f>
        <v>ZPrinter 151 Gypsum treated with Zbond</v>
      </c>
      <c r="E101" s="53" t="str">
        <f>'Material Data'!E101</f>
        <v>Z Corp ZPrinter 151 Gypsum treated with Zbond</v>
      </c>
      <c r="F101" s="53" t="str">
        <f>'Material Data'!F101</f>
        <v>Burlington, MA, USA</v>
      </c>
      <c r="G101" s="53" t="str">
        <f>'Material Data'!I101</f>
        <v>as above + Cyanoacrylate (Super glue)</v>
      </c>
      <c r="H101" s="53" t="str">
        <f>'Material Data'!J101</f>
        <v>White</v>
      </c>
      <c r="I101" s="53" t="str">
        <f>'Material Data'!G101</f>
        <v>~85D</v>
      </c>
      <c r="J101" s="53" t="str">
        <f>'Material Data'!H101</f>
        <v>Unknown</v>
      </c>
      <c r="K101" s="53" t="str">
        <f>'Material Data'!K101</f>
        <v>PRINT</v>
      </c>
      <c r="L101" s="53" t="str">
        <f>'Material Data'!L101</f>
        <v>PBF</v>
      </c>
      <c r="M101" s="54">
        <f>'Material Data'!M101</f>
        <v>0</v>
      </c>
      <c r="N101" s="54">
        <f>'Material Data'!N101</f>
        <v>0</v>
      </c>
      <c r="O101" s="54">
        <f>'Material Data'!O101</f>
        <v>887.23</v>
      </c>
      <c r="P101" s="54">
        <f>'Material Data'!P101</f>
        <v>160.93</v>
      </c>
      <c r="Q101" s="54">
        <f>'Material Data'!Q101</f>
        <v>0</v>
      </c>
      <c r="R101" s="54">
        <f>'Material Data'!R101</f>
        <v>0</v>
      </c>
      <c r="S101" s="54">
        <f>'Material Data'!S101</f>
        <v>0</v>
      </c>
      <c r="T101" s="53">
        <f>'Material Data'!T101</f>
        <v>0</v>
      </c>
      <c r="U101" s="53" t="str">
        <f>'Material Data'!U101</f>
        <v>Professional</v>
      </c>
      <c r="V101" s="53" t="str">
        <f>'Material Data'!V101</f>
        <v>Expensive</v>
      </c>
      <c r="W101" s="61">
        <f>'Material Data'!W101</f>
        <v>117.1</v>
      </c>
    </row>
    <row r="102" spans="1:23" ht="72" customHeight="1" x14ac:dyDescent="0.2">
      <c r="A102" s="53" t="str">
        <f>'Material Data'!A102</f>
        <v>Z Corporation (3D Systems)</v>
      </c>
      <c r="B102" s="53" t="str">
        <f>'Material Data'!B102</f>
        <v>Z Corp</v>
      </c>
      <c r="C102" s="53" t="str">
        <f>'Material Data'!C102</f>
        <v>ZPrinter Gypsum + Binder</v>
      </c>
      <c r="D102" s="53" t="str">
        <f>'Material Data'!D102</f>
        <v>ZPrinter Gypsum + Binder</v>
      </c>
      <c r="E102" s="53" t="str">
        <f>'Material Data'!E102</f>
        <v>Z Corp ZPrinter Gypsum + Binder</v>
      </c>
      <c r="F102" s="53" t="str">
        <f>'Material Data'!F102</f>
        <v>Burlington, MA, USA</v>
      </c>
      <c r="G102" s="53" t="str">
        <f>'Material Data'!I102</f>
        <v>Powder(Plaster+vinyl+sulfate)+Binder(Glycerol+Preservative+Surfactant+water)</v>
      </c>
      <c r="H102" s="53" t="str">
        <f>'Material Data'!J102</f>
        <v>White</v>
      </c>
      <c r="I102" s="53" t="str">
        <f>'Material Data'!G102</f>
        <v>~75D</v>
      </c>
      <c r="J102" s="53">
        <f>'Material Data'!H102</f>
        <v>0</v>
      </c>
      <c r="K102" s="53" t="str">
        <f>'Material Data'!K102</f>
        <v>PRINT</v>
      </c>
      <c r="L102" s="53" t="str">
        <f>'Material Data'!L102</f>
        <v>PBF</v>
      </c>
      <c r="M102" s="54">
        <f>'Material Data'!M102</f>
        <v>528.19879200000003</v>
      </c>
      <c r="N102" s="54">
        <f>'Material Data'!N102</f>
        <v>19.494904999999999</v>
      </c>
      <c r="O102" s="54">
        <f>'Material Data'!O102</f>
        <v>606.430969</v>
      </c>
      <c r="P102" s="54">
        <f>'Material Data'!P102</f>
        <v>22.105753</v>
      </c>
      <c r="Q102" s="54">
        <f>'Material Data'!Q102</f>
        <v>740.48565699999995</v>
      </c>
      <c r="R102" s="54">
        <f>'Material Data'!R102</f>
        <v>24.435247</v>
      </c>
      <c r="S102" s="54">
        <f>'Material Data'!S102</f>
        <v>993.51391599999999</v>
      </c>
      <c r="T102" s="53">
        <f>'Material Data'!T102</f>
        <v>30.181422999999999</v>
      </c>
      <c r="U102" s="53" t="str">
        <f>'Material Data'!U102</f>
        <v>Professional</v>
      </c>
      <c r="V102" s="53" t="str">
        <f>'Material Data'!V102</f>
        <v>Expensive</v>
      </c>
      <c r="W102" s="61">
        <f>'Material Data'!W102</f>
        <v>112.2</v>
      </c>
    </row>
    <row r="103" spans="1:23" ht="72" customHeight="1" x14ac:dyDescent="0.2">
      <c r="A103" s="53" t="str">
        <f>'Material Data'!A103</f>
        <v>Z Corporation (3D Systems)</v>
      </c>
      <c r="B103" s="53" t="str">
        <f>'Material Data'!B103</f>
        <v>Z Corp</v>
      </c>
      <c r="C103" s="53" t="str">
        <f>'Material Data'!C103</f>
        <v>ZPrinter Gypsum + Binder + Cyanoacrylate</v>
      </c>
      <c r="D103" s="53" t="str">
        <f>'Material Data'!D103</f>
        <v>ZPrinter Gypsum + Binder + Cyanoacrylate</v>
      </c>
      <c r="E103" s="53" t="str">
        <f>'Material Data'!E103</f>
        <v>Z Corp ZPrinter Gypsum + Binder + Cyanoacrylate</v>
      </c>
      <c r="F103" s="53" t="str">
        <f>'Material Data'!F103</f>
        <v>Burlington, MA, USA</v>
      </c>
      <c r="G103" s="53" t="str">
        <f>'Material Data'!I103</f>
        <v>as above + Cyanoacrylate (Super glue)</v>
      </c>
      <c r="H103" s="53" t="str">
        <f>'Material Data'!J103</f>
        <v>White</v>
      </c>
      <c r="I103" s="53" t="str">
        <f>'Material Data'!G103</f>
        <v>~85D</v>
      </c>
      <c r="J103" s="53">
        <f>'Material Data'!H103</f>
        <v>0</v>
      </c>
      <c r="K103" s="53" t="str">
        <f>'Material Data'!K103</f>
        <v>PRINT</v>
      </c>
      <c r="L103" s="53" t="str">
        <f>'Material Data'!L103</f>
        <v>PBF</v>
      </c>
      <c r="M103" s="54">
        <f>'Material Data'!M103</f>
        <v>949.43164100000001</v>
      </c>
      <c r="N103" s="54">
        <f>'Material Data'!N103</f>
        <v>31.518201999999999</v>
      </c>
      <c r="O103" s="54">
        <f>'Material Data'!O103</f>
        <v>1037.5017089999999</v>
      </c>
      <c r="P103" s="54">
        <f>'Material Data'!P103</f>
        <v>30.633538999999999</v>
      </c>
      <c r="Q103" s="54">
        <f>'Material Data'!Q103</f>
        <v>1180.5032960000001</v>
      </c>
      <c r="R103" s="54">
        <f>'Material Data'!R103</f>
        <v>34.711384000000002</v>
      </c>
      <c r="S103" s="54">
        <f>'Material Data'!S103</f>
        <v>1458.420044</v>
      </c>
      <c r="T103" s="53">
        <f>'Material Data'!T103</f>
        <v>38.853423999999997</v>
      </c>
      <c r="U103" s="53" t="str">
        <f>'Material Data'!U103</f>
        <v>Professional</v>
      </c>
      <c r="V103" s="53" t="str">
        <f>'Material Data'!V103</f>
        <v>Expensive</v>
      </c>
      <c r="W103" s="61">
        <f>'Material Data'!W103</f>
        <v>117.1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3DFB-B1ED-E041-9002-B4D4C339560C}">
  <dimension ref="A1:Y103"/>
  <sheetViews>
    <sheetView workbookViewId="0">
      <selection activeCell="AC29" sqref="AC29"/>
    </sheetView>
  </sheetViews>
  <sheetFormatPr baseColWidth="10" defaultColWidth="10.83203125" defaultRowHeight="13" x14ac:dyDescent="0.15"/>
  <cols>
    <col min="1" max="1" width="21.6640625" style="37" customWidth="1"/>
    <col min="2" max="2" width="22.1640625" style="6" hidden="1" customWidth="1"/>
    <col min="3" max="3" width="30.5" style="9" customWidth="1"/>
    <col min="4" max="4" width="14.33203125" style="10" customWidth="1"/>
    <col min="5" max="10" width="10.83203125" style="6" hidden="1" customWidth="1"/>
    <col min="11" max="13" width="0" style="6" hidden="1" customWidth="1"/>
    <col min="14" max="14" width="2.33203125" style="6" hidden="1" customWidth="1"/>
    <col min="15" max="15" width="13.33203125" style="46" customWidth="1"/>
    <col min="16" max="19" width="10.83203125" style="6" hidden="1" customWidth="1"/>
    <col min="20" max="25" width="0" style="6" hidden="1" customWidth="1"/>
    <col min="26" max="16384" width="10.83203125" style="6"/>
  </cols>
  <sheetData>
    <row r="1" spans="1:25" s="43" customFormat="1" ht="54" x14ac:dyDescent="0.2">
      <c r="A1" s="41" t="s">
        <v>0</v>
      </c>
      <c r="B1" s="41" t="e">
        <f>#REF!</f>
        <v>#REF!</v>
      </c>
      <c r="C1" s="41" t="s">
        <v>2</v>
      </c>
      <c r="D1" s="41" t="str">
        <f>'Material Data'!L1</f>
        <v>Manufacturing Process as tested</v>
      </c>
      <c r="E1" s="42" t="e">
        <f>#REF!</f>
        <v>#REF!</v>
      </c>
      <c r="F1" s="42" t="e">
        <f>#REF!</f>
        <v>#REF!</v>
      </c>
      <c r="G1" s="42" t="e">
        <f>#REF!</f>
        <v>#REF!</v>
      </c>
      <c r="H1" s="42" t="e">
        <f>#REF!</f>
        <v>#REF!</v>
      </c>
      <c r="I1" s="42" t="e">
        <f>#REF!</f>
        <v>#REF!</v>
      </c>
      <c r="J1" s="42" t="e">
        <f>#REF!</f>
        <v>#REF!</v>
      </c>
      <c r="K1" s="42" t="e">
        <f>#REF!</f>
        <v>#REF!</v>
      </c>
      <c r="L1" s="42" t="e">
        <f>#REF!</f>
        <v>#REF!</v>
      </c>
      <c r="M1" s="42" t="e">
        <f>#REF!</f>
        <v>#REF!</v>
      </c>
      <c r="N1" s="42" t="e">
        <f>#REF!</f>
        <v>#REF!</v>
      </c>
      <c r="O1" s="44" t="str">
        <f>'Material Data'!W1</f>
        <v>Aproximate Material Price ($USD/L)</v>
      </c>
      <c r="P1" s="43" t="e">
        <f>#REF!</f>
        <v>#REF!</v>
      </c>
      <c r="Q1" s="43" t="e">
        <f>#REF!</f>
        <v>#REF!</v>
      </c>
      <c r="R1" s="43" t="e">
        <f>#REF!</f>
        <v>#REF!</v>
      </c>
      <c r="S1" s="43" t="e">
        <f>#REF!</f>
        <v>#REF!</v>
      </c>
      <c r="T1" s="43" t="e">
        <f>#REF!</f>
        <v>#REF!</v>
      </c>
      <c r="U1" s="43" t="e">
        <f>#REF!</f>
        <v>#REF!</v>
      </c>
      <c r="V1" s="43" t="e">
        <f>#REF!</f>
        <v>#REF!</v>
      </c>
      <c r="W1" s="43" t="e">
        <f>#REF!</f>
        <v>#REF!</v>
      </c>
      <c r="X1" s="43" t="e">
        <f>#REF!</f>
        <v>#REF!</v>
      </c>
      <c r="Y1" s="43" t="e">
        <f>#REF!</f>
        <v>#REF!</v>
      </c>
    </row>
    <row r="2" spans="1:25" ht="18" hidden="1" x14ac:dyDescent="0.2">
      <c r="A2" s="39" t="str">
        <f>'Material Data'!B2</f>
        <v>Axson-Technologies</v>
      </c>
      <c r="B2" s="30" t="e">
        <f>#REF!</f>
        <v>#REF!</v>
      </c>
      <c r="C2" s="40" t="str">
        <f>'Material Data'!D2</f>
        <v>PX223HT</v>
      </c>
      <c r="D2" s="38" t="str">
        <f>'Material Data'!L2</f>
        <v>VC</v>
      </c>
      <c r="E2" s="31" t="e">
        <f>#REF!</f>
        <v>#REF!</v>
      </c>
      <c r="F2" s="31" t="e">
        <f>#REF!</f>
        <v>#REF!</v>
      </c>
      <c r="G2" s="31" t="e">
        <f>#REF!</f>
        <v>#REF!</v>
      </c>
      <c r="H2" s="31" t="e">
        <f>#REF!</f>
        <v>#REF!</v>
      </c>
      <c r="I2" s="31" t="e">
        <f>#REF!</f>
        <v>#REF!</v>
      </c>
      <c r="J2" s="31" t="e">
        <f>#REF!</f>
        <v>#REF!</v>
      </c>
      <c r="K2" s="30" t="e">
        <f>#REF!</f>
        <v>#REF!</v>
      </c>
      <c r="L2" s="30" t="e">
        <f>#REF!</f>
        <v>#REF!</v>
      </c>
      <c r="M2" s="32" t="e">
        <f>#REF!</f>
        <v>#REF!</v>
      </c>
      <c r="N2" s="30" t="e">
        <f>#REF!</f>
        <v>#REF!</v>
      </c>
      <c r="O2" s="45"/>
      <c r="P2" s="30" t="e">
        <f>#REF!</f>
        <v>#REF!</v>
      </c>
      <c r="Q2" s="30" t="e">
        <f>#REF!</f>
        <v>#REF!</v>
      </c>
      <c r="R2" s="30" t="e">
        <f>#REF!</f>
        <v>#REF!</v>
      </c>
      <c r="S2" s="30" t="e">
        <f>#REF!</f>
        <v>#REF!</v>
      </c>
      <c r="T2" s="30" t="e">
        <f>#REF!</f>
        <v>#REF!</v>
      </c>
      <c r="U2" s="30" t="e">
        <f>#REF!</f>
        <v>#REF!</v>
      </c>
      <c r="V2" s="30" t="e">
        <f>#REF!</f>
        <v>#REF!</v>
      </c>
      <c r="W2" s="30" t="e">
        <f>#REF!</f>
        <v>#REF!</v>
      </c>
      <c r="X2" s="30" t="e">
        <f>#REF!</f>
        <v>#REF!</v>
      </c>
      <c r="Y2" s="30" t="e">
        <f>#REF!</f>
        <v>#REF!</v>
      </c>
    </row>
    <row r="3" spans="1:25" ht="18" hidden="1" x14ac:dyDescent="0.2">
      <c r="A3" s="39" t="str">
        <f>'Material Data'!B3</f>
        <v>Axson-Technologies</v>
      </c>
      <c r="B3" s="30" t="e">
        <f>#REF!</f>
        <v>#REF!</v>
      </c>
      <c r="C3" s="40" t="str">
        <f>'Material Data'!D3</f>
        <v>PX522HT</v>
      </c>
      <c r="D3" s="38" t="str">
        <f>'Material Data'!L3</f>
        <v>VC</v>
      </c>
      <c r="E3" s="31" t="e">
        <f>#REF!</f>
        <v>#REF!</v>
      </c>
      <c r="F3" s="31" t="e">
        <f>#REF!</f>
        <v>#REF!</v>
      </c>
      <c r="G3" s="31" t="e">
        <f>#REF!</f>
        <v>#REF!</v>
      </c>
      <c r="H3" s="31" t="e">
        <f>#REF!</f>
        <v>#REF!</v>
      </c>
      <c r="I3" s="31" t="e">
        <f>#REF!</f>
        <v>#REF!</v>
      </c>
      <c r="J3" s="31" t="e">
        <f>#REF!</f>
        <v>#REF!</v>
      </c>
      <c r="K3" s="30" t="e">
        <f>#REF!</f>
        <v>#REF!</v>
      </c>
      <c r="L3" s="30" t="e">
        <f>#REF!</f>
        <v>#REF!</v>
      </c>
      <c r="M3" s="32" t="e">
        <f>#REF!</f>
        <v>#REF!</v>
      </c>
      <c r="N3" s="30" t="e">
        <f>#REF!</f>
        <v>#REF!</v>
      </c>
      <c r="O3" s="45"/>
      <c r="P3" s="30" t="e">
        <f>#REF!</f>
        <v>#REF!</v>
      </c>
      <c r="Q3" s="30" t="e">
        <f>#REF!</f>
        <v>#REF!</v>
      </c>
      <c r="R3" s="30" t="e">
        <f>#REF!</f>
        <v>#REF!</v>
      </c>
      <c r="S3" s="30" t="e">
        <f>#REF!</f>
        <v>#REF!</v>
      </c>
      <c r="T3" s="30" t="e">
        <f>#REF!</f>
        <v>#REF!</v>
      </c>
      <c r="U3" s="30" t="e">
        <f>#REF!</f>
        <v>#REF!</v>
      </c>
      <c r="V3" s="30" t="e">
        <f>#REF!</f>
        <v>#REF!</v>
      </c>
      <c r="W3" s="30" t="e">
        <f>#REF!</f>
        <v>#REF!</v>
      </c>
      <c r="X3" s="30" t="e">
        <f>#REF!</f>
        <v>#REF!</v>
      </c>
      <c r="Y3" s="30" t="e">
        <f>#REF!</f>
        <v>#REF!</v>
      </c>
    </row>
    <row r="4" spans="1:25" ht="18" hidden="1" x14ac:dyDescent="0.2">
      <c r="A4" s="39" t="str">
        <f>'Material Data'!B4</f>
        <v>Axson-Technologies</v>
      </c>
      <c r="B4" s="30" t="e">
        <f>#REF!</f>
        <v>#REF!</v>
      </c>
      <c r="C4" s="40" t="str">
        <f>'Material Data'!D4</f>
        <v>UP5690</v>
      </c>
      <c r="D4" s="38" t="str">
        <f>'Material Data'!L4</f>
        <v>VC</v>
      </c>
      <c r="E4" s="31" t="e">
        <f>#REF!</f>
        <v>#REF!</v>
      </c>
      <c r="F4" s="31" t="e">
        <f>#REF!</f>
        <v>#REF!</v>
      </c>
      <c r="G4" s="31" t="e">
        <f>#REF!</f>
        <v>#REF!</v>
      </c>
      <c r="H4" s="31" t="e">
        <f>#REF!</f>
        <v>#REF!</v>
      </c>
      <c r="I4" s="31" t="e">
        <f>#REF!</f>
        <v>#REF!</v>
      </c>
      <c r="J4" s="31" t="e">
        <f>#REF!</f>
        <v>#REF!</v>
      </c>
      <c r="K4" s="30" t="e">
        <f>#REF!</f>
        <v>#REF!</v>
      </c>
      <c r="L4" s="30" t="e">
        <f>#REF!</f>
        <v>#REF!</v>
      </c>
      <c r="M4" s="32" t="e">
        <f>#REF!</f>
        <v>#REF!</v>
      </c>
      <c r="N4" s="30" t="e">
        <f>#REF!</f>
        <v>#REF!</v>
      </c>
      <c r="O4" s="45"/>
      <c r="P4" s="30" t="e">
        <f>#REF!</f>
        <v>#REF!</v>
      </c>
      <c r="Q4" s="30" t="e">
        <f>#REF!</f>
        <v>#REF!</v>
      </c>
      <c r="R4" s="30" t="e">
        <f>#REF!</f>
        <v>#REF!</v>
      </c>
      <c r="S4" s="30" t="e">
        <f>#REF!</f>
        <v>#REF!</v>
      </c>
      <c r="T4" s="30" t="e">
        <f>#REF!</f>
        <v>#REF!</v>
      </c>
      <c r="U4" s="30" t="e">
        <f>#REF!</f>
        <v>#REF!</v>
      </c>
      <c r="V4" s="30" t="e">
        <f>#REF!</f>
        <v>#REF!</v>
      </c>
      <c r="W4" s="30" t="e">
        <f>#REF!</f>
        <v>#REF!</v>
      </c>
      <c r="X4" s="30" t="e">
        <f>#REF!</f>
        <v>#REF!</v>
      </c>
      <c r="Y4" s="30" t="e">
        <f>#REF!</f>
        <v>#REF!</v>
      </c>
    </row>
    <row r="5" spans="1:25" ht="18" hidden="1" x14ac:dyDescent="0.2">
      <c r="A5" s="39" t="str">
        <f>'Material Data'!B5</f>
        <v>Fathom</v>
      </c>
      <c r="B5" s="30" t="e">
        <f>#REF!</f>
        <v>#REF!</v>
      </c>
      <c r="C5" s="40" t="str">
        <f>'Material Data'!D5</f>
        <v>SLS Black</v>
      </c>
      <c r="D5" s="38" t="str">
        <f>'Material Data'!L5</f>
        <v>SLS</v>
      </c>
      <c r="E5" s="31" t="e">
        <f>#REF!</f>
        <v>#REF!</v>
      </c>
      <c r="F5" s="31" t="e">
        <f>#REF!</f>
        <v>#REF!</v>
      </c>
      <c r="G5" s="31" t="e">
        <f>#REF!</f>
        <v>#REF!</v>
      </c>
      <c r="H5" s="31" t="e">
        <f>#REF!</f>
        <v>#REF!</v>
      </c>
      <c r="I5" s="31" t="e">
        <f>#REF!</f>
        <v>#REF!</v>
      </c>
      <c r="J5" s="31" t="e">
        <f>#REF!</f>
        <v>#REF!</v>
      </c>
      <c r="K5" s="30" t="e">
        <f>#REF!</f>
        <v>#REF!</v>
      </c>
      <c r="L5" s="30" t="e">
        <f>#REF!</f>
        <v>#REF!</v>
      </c>
      <c r="M5" s="32" t="e">
        <f>#REF!</f>
        <v>#REF!</v>
      </c>
      <c r="N5" s="30" t="e">
        <f>#REF!</f>
        <v>#REF!</v>
      </c>
      <c r="O5" s="45"/>
      <c r="P5" s="30" t="e">
        <f>#REF!</f>
        <v>#REF!</v>
      </c>
      <c r="Q5" s="30" t="e">
        <f>#REF!</f>
        <v>#REF!</v>
      </c>
      <c r="R5" s="30" t="e">
        <f>#REF!</f>
        <v>#REF!</v>
      </c>
      <c r="S5" s="30" t="e">
        <f>#REF!</f>
        <v>#REF!</v>
      </c>
      <c r="T5" s="30" t="e">
        <f>#REF!</f>
        <v>#REF!</v>
      </c>
      <c r="U5" s="30" t="e">
        <f>#REF!</f>
        <v>#REF!</v>
      </c>
      <c r="V5" s="30" t="e">
        <f>#REF!</f>
        <v>#REF!</v>
      </c>
      <c r="W5" s="30" t="e">
        <f>#REF!</f>
        <v>#REF!</v>
      </c>
      <c r="X5" s="30" t="e">
        <f>#REF!</f>
        <v>#REF!</v>
      </c>
      <c r="Y5" s="30" t="e">
        <f>#REF!</f>
        <v>#REF!</v>
      </c>
    </row>
    <row r="6" spans="1:25" ht="18" hidden="1" x14ac:dyDescent="0.2">
      <c r="A6" s="39" t="str">
        <f>'Material Data'!B6</f>
        <v>Fathom</v>
      </c>
      <c r="B6" s="30" t="e">
        <f>#REF!</f>
        <v>#REF!</v>
      </c>
      <c r="C6" s="40" t="str">
        <f>'Material Data'!D6</f>
        <v>SLS Blue</v>
      </c>
      <c r="D6" s="38" t="str">
        <f>'Material Data'!L6</f>
        <v>SLS</v>
      </c>
      <c r="E6" s="31" t="e">
        <f>#REF!</f>
        <v>#REF!</v>
      </c>
      <c r="F6" s="31" t="e">
        <f>#REF!</f>
        <v>#REF!</v>
      </c>
      <c r="G6" s="31" t="e">
        <f>#REF!</f>
        <v>#REF!</v>
      </c>
      <c r="H6" s="31" t="e">
        <f>#REF!</f>
        <v>#REF!</v>
      </c>
      <c r="I6" s="31" t="e">
        <f>#REF!</f>
        <v>#REF!</v>
      </c>
      <c r="J6" s="31" t="e">
        <f>#REF!</f>
        <v>#REF!</v>
      </c>
      <c r="K6" s="30" t="e">
        <f>#REF!</f>
        <v>#REF!</v>
      </c>
      <c r="L6" s="30" t="e">
        <f>#REF!</f>
        <v>#REF!</v>
      </c>
      <c r="M6" s="32" t="e">
        <f>#REF!</f>
        <v>#REF!</v>
      </c>
      <c r="N6" s="30" t="e">
        <f>#REF!</f>
        <v>#REF!</v>
      </c>
      <c r="O6" s="45"/>
      <c r="P6" s="30" t="e">
        <f>#REF!</f>
        <v>#REF!</v>
      </c>
      <c r="Q6" s="30" t="e">
        <f>#REF!</f>
        <v>#REF!</v>
      </c>
      <c r="R6" s="30" t="e">
        <f>#REF!</f>
        <v>#REF!</v>
      </c>
      <c r="S6" s="30" t="e">
        <f>#REF!</f>
        <v>#REF!</v>
      </c>
      <c r="T6" s="30" t="e">
        <f>#REF!</f>
        <v>#REF!</v>
      </c>
      <c r="U6" s="30" t="e">
        <f>#REF!</f>
        <v>#REF!</v>
      </c>
      <c r="V6" s="30" t="e">
        <f>#REF!</f>
        <v>#REF!</v>
      </c>
      <c r="W6" s="30" t="e">
        <f>#REF!</f>
        <v>#REF!</v>
      </c>
      <c r="X6" s="30" t="e">
        <f>#REF!</f>
        <v>#REF!</v>
      </c>
      <c r="Y6" s="30" t="e">
        <f>#REF!</f>
        <v>#REF!</v>
      </c>
    </row>
    <row r="7" spans="1:25" ht="18" hidden="1" x14ac:dyDescent="0.2">
      <c r="A7" s="39" t="str">
        <f>'Material Data'!B7</f>
        <v>Fathom</v>
      </c>
      <c r="B7" s="30"/>
      <c r="C7" s="40" t="str">
        <f>'Material Data'!D7</f>
        <v>SLS Red</v>
      </c>
      <c r="D7" s="38" t="str">
        <f>'Material Data'!L7</f>
        <v>SLS</v>
      </c>
      <c r="E7" s="31"/>
      <c r="F7" s="31"/>
      <c r="G7" s="31"/>
      <c r="H7" s="31"/>
      <c r="I7" s="31"/>
      <c r="J7" s="31"/>
      <c r="K7" s="30"/>
      <c r="L7" s="30"/>
      <c r="M7" s="32"/>
      <c r="N7" s="30"/>
      <c r="O7" s="45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8" hidden="1" x14ac:dyDescent="0.2">
      <c r="A8" s="39" t="str">
        <f>'Material Data'!B8</f>
        <v>Fathom</v>
      </c>
      <c r="B8" s="30"/>
      <c r="C8" s="40" t="str">
        <f>'Material Data'!D8</f>
        <v>SLS Yellow</v>
      </c>
      <c r="D8" s="38" t="str">
        <f>'Material Data'!L8</f>
        <v>SLS</v>
      </c>
      <c r="E8" s="31"/>
      <c r="F8" s="31"/>
      <c r="G8" s="31"/>
      <c r="H8" s="31"/>
      <c r="I8" s="31"/>
      <c r="J8" s="31"/>
      <c r="K8" s="30"/>
      <c r="L8" s="30"/>
      <c r="M8" s="32"/>
      <c r="N8" s="30"/>
      <c r="O8" s="45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8" x14ac:dyDescent="0.2">
      <c r="A9" s="39" t="str">
        <f>'Material Data'!B9</f>
        <v>Formlabs Inc.</v>
      </c>
      <c r="B9" s="30"/>
      <c r="C9" s="40" t="str">
        <f>'Material Data'!D9</f>
        <v>Black</v>
      </c>
      <c r="D9" s="38" t="str">
        <f>'Material Data'!L9</f>
        <v>SLA</v>
      </c>
      <c r="E9" s="31"/>
      <c r="F9" s="31"/>
      <c r="G9" s="31"/>
      <c r="H9" s="31"/>
      <c r="I9" s="31"/>
      <c r="J9" s="31"/>
      <c r="K9" s="30"/>
      <c r="L9" s="30"/>
      <c r="M9" s="32"/>
      <c r="N9" s="30"/>
      <c r="O9" s="45">
        <f>'Material Data'!W9</f>
        <v>149</v>
      </c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8" x14ac:dyDescent="0.2">
      <c r="A10" s="39" t="str">
        <f>'Material Data'!B10</f>
        <v>Formlabs Inc.</v>
      </c>
      <c r="B10" s="30"/>
      <c r="C10" s="40" t="str">
        <f>'Material Data'!D10</f>
        <v>Clear</v>
      </c>
      <c r="D10" s="38" t="str">
        <f>'Material Data'!L10</f>
        <v>SLA</v>
      </c>
      <c r="E10" s="31"/>
      <c r="F10" s="31"/>
      <c r="G10" s="31"/>
      <c r="H10" s="31"/>
      <c r="I10" s="31"/>
      <c r="J10" s="31"/>
      <c r="K10" s="30"/>
      <c r="L10" s="30"/>
      <c r="M10" s="32"/>
      <c r="N10" s="30"/>
      <c r="O10" s="45">
        <f>'Material Data'!W10</f>
        <v>149</v>
      </c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8" x14ac:dyDescent="0.2">
      <c r="A11" s="39" t="str">
        <f>'Material Data'!B11</f>
        <v>Formlabs Inc.</v>
      </c>
      <c r="B11" s="30"/>
      <c r="C11" s="40" t="str">
        <f>'Material Data'!D11</f>
        <v>Dental</v>
      </c>
      <c r="D11" s="38" t="str">
        <f>'Material Data'!L11</f>
        <v>SLA</v>
      </c>
      <c r="E11" s="31"/>
      <c r="F11" s="31"/>
      <c r="G11" s="31"/>
      <c r="H11" s="31"/>
      <c r="I11" s="31"/>
      <c r="J11" s="31"/>
      <c r="K11" s="30"/>
      <c r="L11" s="30"/>
      <c r="M11" s="32"/>
      <c r="N11" s="30"/>
      <c r="O11" s="45">
        <f>'Material Data'!W11</f>
        <v>149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8" x14ac:dyDescent="0.2">
      <c r="A12" s="39" t="str">
        <f>'Material Data'!B12</f>
        <v>Formlabs Inc.</v>
      </c>
      <c r="B12" s="30"/>
      <c r="C12" s="40" t="str">
        <f>'Material Data'!D12</f>
        <v>Durable</v>
      </c>
      <c r="D12" s="38" t="str">
        <f>'Material Data'!L12</f>
        <v>SLA</v>
      </c>
      <c r="E12" s="31"/>
      <c r="F12" s="31"/>
      <c r="G12" s="31"/>
      <c r="H12" s="31"/>
      <c r="I12" s="31"/>
      <c r="J12" s="31"/>
      <c r="K12" s="30"/>
      <c r="L12" s="30"/>
      <c r="M12" s="32"/>
      <c r="N12" s="30"/>
      <c r="O12" s="45">
        <f>'Material Data'!W12</f>
        <v>175</v>
      </c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8" x14ac:dyDescent="0.2">
      <c r="A13" s="39" t="str">
        <f>'Material Data'!B13</f>
        <v>Formlabs Inc.</v>
      </c>
      <c r="B13" s="30"/>
      <c r="C13" s="40" t="str">
        <f>'Material Data'!D13</f>
        <v>Flexible</v>
      </c>
      <c r="D13" s="38" t="str">
        <f>'Material Data'!L13</f>
        <v>SLA</v>
      </c>
      <c r="E13" s="31"/>
      <c r="F13" s="31"/>
      <c r="G13" s="31"/>
      <c r="H13" s="31"/>
      <c r="I13" s="31"/>
      <c r="J13" s="31"/>
      <c r="K13" s="30"/>
      <c r="L13" s="30"/>
      <c r="M13" s="32"/>
      <c r="N13" s="30"/>
      <c r="O13" s="45">
        <f>'Material Data'!W13</f>
        <v>199</v>
      </c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8" x14ac:dyDescent="0.2">
      <c r="A14" s="39" t="str">
        <f>'Material Data'!B14</f>
        <v>Formlabs Inc.</v>
      </c>
      <c r="B14" s="30"/>
      <c r="C14" s="40" t="str">
        <f>'Material Data'!D14</f>
        <v>High Temp</v>
      </c>
      <c r="D14" s="38" t="str">
        <f>'Material Data'!L14</f>
        <v>SLA</v>
      </c>
      <c r="E14" s="33"/>
      <c r="F14" s="34"/>
      <c r="G14" s="33"/>
      <c r="H14" s="34"/>
      <c r="I14" s="33"/>
      <c r="J14" s="34"/>
      <c r="K14" s="30"/>
      <c r="L14" s="30"/>
      <c r="M14" s="32"/>
      <c r="N14" s="30"/>
      <c r="O14" s="45">
        <f>'Material Data'!W14</f>
        <v>199</v>
      </c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8" x14ac:dyDescent="0.2">
      <c r="A15" s="39" t="str">
        <f>'Material Data'!B15</f>
        <v>Formlabs Inc.</v>
      </c>
      <c r="B15" s="30"/>
      <c r="C15" s="40" t="str">
        <f>'Material Data'!D15</f>
        <v>Tough</v>
      </c>
      <c r="D15" s="38" t="str">
        <f>'Material Data'!L15</f>
        <v>SLA</v>
      </c>
      <c r="E15" s="33"/>
      <c r="F15" s="34"/>
      <c r="G15" s="33"/>
      <c r="H15" s="34"/>
      <c r="I15" s="33"/>
      <c r="J15" s="34"/>
      <c r="K15" s="30"/>
      <c r="L15" s="30"/>
      <c r="M15" s="32"/>
      <c r="N15" s="30"/>
      <c r="O15" s="45">
        <f>'Material Data'!W15</f>
        <v>175</v>
      </c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8" x14ac:dyDescent="0.2">
      <c r="A16" s="39" t="str">
        <f>'Material Data'!B16</f>
        <v>Formlabs Inc.</v>
      </c>
      <c r="B16" s="30"/>
      <c r="C16" s="40" t="str">
        <f>'Material Data'!D16</f>
        <v>White</v>
      </c>
      <c r="D16" s="38" t="str">
        <f>'Material Data'!L16</f>
        <v>SLA</v>
      </c>
      <c r="E16" s="33"/>
      <c r="F16" s="34"/>
      <c r="G16" s="33"/>
      <c r="H16" s="34"/>
      <c r="I16" s="33"/>
      <c r="J16" s="34"/>
      <c r="K16" s="30"/>
      <c r="L16" s="30"/>
      <c r="M16" s="32"/>
      <c r="N16" s="30"/>
      <c r="O16" s="45">
        <f>'Material Data'!W16</f>
        <v>149</v>
      </c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8" x14ac:dyDescent="0.2">
      <c r="A17" s="39" t="str">
        <f>'Material Data'!B17</f>
        <v>FullMoons Cauldron</v>
      </c>
      <c r="B17" s="30"/>
      <c r="C17" s="40" t="str">
        <f>'Material Data'!D17</f>
        <v>Gel wax</v>
      </c>
      <c r="D17" s="38" t="str">
        <f>'Material Data'!L17</f>
        <v>SC</v>
      </c>
      <c r="E17" s="33"/>
      <c r="F17" s="34"/>
      <c r="G17" s="33"/>
      <c r="H17" s="34"/>
      <c r="I17" s="33"/>
      <c r="J17" s="34"/>
      <c r="K17" s="30"/>
      <c r="L17" s="30"/>
      <c r="M17" s="32"/>
      <c r="N17" s="30"/>
      <c r="O17" s="45">
        <f>'Material Data'!W17</f>
        <v>8.7200000000000006</v>
      </c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8" hidden="1" x14ac:dyDescent="0.2">
      <c r="A18" s="39" t="str">
        <f>'Material Data'!B18</f>
        <v>HEI-CAST</v>
      </c>
      <c r="B18" s="30"/>
      <c r="C18" s="40" t="str">
        <f>'Material Data'!D18</f>
        <v>PU8150</v>
      </c>
      <c r="D18" s="38" t="str">
        <f>'Material Data'!L18</f>
        <v>VC</v>
      </c>
      <c r="E18" s="33"/>
      <c r="F18" s="34"/>
      <c r="G18" s="33"/>
      <c r="H18" s="34"/>
      <c r="I18" s="33"/>
      <c r="J18" s="34"/>
      <c r="K18" s="30"/>
      <c r="L18" s="30"/>
      <c r="M18" s="32"/>
      <c r="N18" s="30"/>
      <c r="O18" s="45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8" hidden="1" x14ac:dyDescent="0.2">
      <c r="A19" s="39" t="str">
        <f>'Material Data'!B19</f>
        <v>HEI-CAST</v>
      </c>
      <c r="B19" s="30"/>
      <c r="C19" s="40" t="str">
        <f>'Material Data'!D19</f>
        <v>PU8400</v>
      </c>
      <c r="D19" s="38" t="str">
        <f>'Material Data'!L19</f>
        <v>VC</v>
      </c>
      <c r="E19" s="33"/>
      <c r="F19" s="34"/>
      <c r="G19" s="33"/>
      <c r="H19" s="34"/>
      <c r="I19" s="33"/>
      <c r="J19" s="34"/>
      <c r="K19" s="30"/>
      <c r="L19" s="30"/>
      <c r="M19" s="32"/>
      <c r="N19" s="30"/>
      <c r="O19" s="45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8" hidden="1" x14ac:dyDescent="0.2">
      <c r="A20" s="39" t="str">
        <f>'Material Data'!B20</f>
        <v>HEI-CAST</v>
      </c>
      <c r="B20" s="30"/>
      <c r="C20" s="40" t="str">
        <f>'Material Data'!D20</f>
        <v>PU8400</v>
      </c>
      <c r="D20" s="38" t="str">
        <f>'Material Data'!L20</f>
        <v>VC</v>
      </c>
      <c r="E20" s="33"/>
      <c r="F20" s="34"/>
      <c r="G20" s="33"/>
      <c r="H20" s="34"/>
      <c r="I20" s="33"/>
      <c r="J20" s="34"/>
      <c r="K20" s="30"/>
      <c r="L20" s="30"/>
      <c r="M20" s="32"/>
      <c r="N20" s="30"/>
      <c r="O20" s="45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8" hidden="1" x14ac:dyDescent="0.2">
      <c r="A21" s="39" t="str">
        <f>'Material Data'!B21</f>
        <v>HEI-CAST</v>
      </c>
      <c r="B21" s="30"/>
      <c r="C21" s="40" t="str">
        <f>'Material Data'!D21</f>
        <v>PU8400</v>
      </c>
      <c r="D21" s="38" t="str">
        <f>'Material Data'!L21</f>
        <v>VC</v>
      </c>
      <c r="E21" s="33"/>
      <c r="F21" s="34"/>
      <c r="G21" s="33"/>
      <c r="H21" s="34"/>
      <c r="I21" s="33"/>
      <c r="J21" s="34"/>
      <c r="K21" s="30"/>
      <c r="L21" s="30"/>
      <c r="M21" s="32"/>
      <c r="N21" s="30"/>
      <c r="O21" s="45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8" hidden="1" x14ac:dyDescent="0.2">
      <c r="A22" s="39" t="str">
        <f>'Material Data'!B22</f>
        <v>HEI-CAST</v>
      </c>
      <c r="B22" s="30"/>
      <c r="C22" s="40" t="str">
        <f>'Material Data'!D22</f>
        <v>PU8400</v>
      </c>
      <c r="D22" s="38" t="str">
        <f>'Material Data'!L22</f>
        <v>VC</v>
      </c>
      <c r="E22" s="33"/>
      <c r="F22" s="34"/>
      <c r="G22" s="33"/>
      <c r="H22" s="34"/>
      <c r="I22" s="33"/>
      <c r="J22" s="34"/>
      <c r="K22" s="30"/>
      <c r="L22" s="30"/>
      <c r="M22" s="32"/>
      <c r="N22" s="35"/>
      <c r="O22" s="45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8" hidden="1" x14ac:dyDescent="0.2">
      <c r="A23" s="39" t="str">
        <f>'Material Data'!B23</f>
        <v>HEI-CAST</v>
      </c>
      <c r="B23" s="30"/>
      <c r="C23" s="40" t="str">
        <f>'Material Data'!D23</f>
        <v>PU8400</v>
      </c>
      <c r="D23" s="38" t="str">
        <f>'Material Data'!L23</f>
        <v>VC</v>
      </c>
      <c r="E23" s="33"/>
      <c r="F23" s="34"/>
      <c r="G23" s="33"/>
      <c r="H23" s="34"/>
      <c r="I23" s="33"/>
      <c r="J23" s="34"/>
      <c r="K23" s="30"/>
      <c r="L23" s="30"/>
      <c r="M23" s="32"/>
      <c r="N23" s="30"/>
      <c r="O23" s="45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8" hidden="1" x14ac:dyDescent="0.2">
      <c r="A24" s="39" t="str">
        <f>'Material Data'!B24</f>
        <v>HEI-CAST</v>
      </c>
      <c r="B24" s="30"/>
      <c r="C24" s="40" t="str">
        <f>'Material Data'!D24</f>
        <v>PU8400</v>
      </c>
      <c r="D24" s="38" t="str">
        <f>'Material Data'!L24</f>
        <v>VC</v>
      </c>
      <c r="E24" s="33"/>
      <c r="F24" s="34"/>
      <c r="G24" s="33"/>
      <c r="H24" s="34"/>
      <c r="I24" s="33"/>
      <c r="J24" s="34"/>
      <c r="K24" s="30"/>
      <c r="L24" s="30"/>
      <c r="M24" s="32"/>
      <c r="N24" s="30"/>
      <c r="O24" s="45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8" hidden="1" x14ac:dyDescent="0.2">
      <c r="A25" s="39" t="str">
        <f>'Material Data'!B25</f>
        <v>HEI-CAST</v>
      </c>
      <c r="B25" s="30"/>
      <c r="C25" s="40" t="str">
        <f>'Material Data'!D25</f>
        <v>PU8400</v>
      </c>
      <c r="D25" s="38" t="str">
        <f>'Material Data'!L25</f>
        <v>VC</v>
      </c>
      <c r="E25" s="33"/>
      <c r="F25" s="34"/>
      <c r="G25" s="33"/>
      <c r="H25" s="34"/>
      <c r="I25" s="33"/>
      <c r="J25" s="34"/>
      <c r="K25" s="30"/>
      <c r="L25" s="30"/>
      <c r="M25" s="32"/>
      <c r="N25" s="30"/>
      <c r="O25" s="45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8" hidden="1" x14ac:dyDescent="0.2">
      <c r="A26" s="39" t="str">
        <f>'Material Data'!B26</f>
        <v>HEI-CAST</v>
      </c>
      <c r="B26" s="30"/>
      <c r="C26" s="40" t="str">
        <f>'Material Data'!D26</f>
        <v>PU8400</v>
      </c>
      <c r="D26" s="38" t="str">
        <f>'Material Data'!L26</f>
        <v>VC</v>
      </c>
      <c r="E26" s="31"/>
      <c r="F26" s="31"/>
      <c r="G26" s="31"/>
      <c r="H26" s="31"/>
      <c r="I26" s="31"/>
      <c r="J26" s="31"/>
      <c r="K26" s="30"/>
      <c r="L26" s="30"/>
      <c r="M26" s="32"/>
      <c r="N26" s="30"/>
      <c r="O26" s="45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8" hidden="1" x14ac:dyDescent="0.2">
      <c r="A27" s="39" t="str">
        <f>'Material Data'!B27</f>
        <v>HP</v>
      </c>
      <c r="B27" s="30"/>
      <c r="C27" s="40" t="str">
        <f>'Material Data'!D27</f>
        <v>MJF Nylon 12 Black</v>
      </c>
      <c r="D27" s="38" t="str">
        <f>'Material Data'!L27</f>
        <v>MJF</v>
      </c>
      <c r="E27" s="31"/>
      <c r="F27" s="31"/>
      <c r="G27" s="31"/>
      <c r="H27" s="31"/>
      <c r="I27" s="31"/>
      <c r="J27" s="31"/>
      <c r="K27" s="30"/>
      <c r="L27" s="30"/>
      <c r="M27" s="32"/>
      <c r="N27" s="30"/>
      <c r="O27" s="45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8" hidden="1" x14ac:dyDescent="0.2">
      <c r="A28" s="39" t="str">
        <f>'Material Data'!B28</f>
        <v>HP</v>
      </c>
      <c r="B28" s="30"/>
      <c r="C28" s="40" t="str">
        <f>'Material Data'!D28</f>
        <v>MJF Nylon 12 Gray</v>
      </c>
      <c r="D28" s="38" t="str">
        <f>'Material Data'!L28</f>
        <v>MJF</v>
      </c>
      <c r="E28" s="31"/>
      <c r="F28" s="31"/>
      <c r="G28" s="31"/>
      <c r="H28" s="31"/>
      <c r="I28" s="31"/>
      <c r="J28" s="31"/>
      <c r="K28" s="30"/>
      <c r="L28" s="30"/>
      <c r="M28" s="32"/>
      <c r="N28" s="30"/>
      <c r="O28" s="45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8" x14ac:dyDescent="0.2">
      <c r="A29" s="39" t="str">
        <f>'Material Data'!B29</f>
        <v>Middlesex University</v>
      </c>
      <c r="B29" s="30"/>
      <c r="C29" s="40" t="str">
        <f>'Material Data'!D29</f>
        <v>Polymorph/Polycaprolactone</v>
      </c>
      <c r="D29" s="38" t="str">
        <f>'Material Data'!L29</f>
        <v>SC</v>
      </c>
      <c r="E29" s="31"/>
      <c r="F29" s="31"/>
      <c r="G29" s="31"/>
      <c r="H29" s="31"/>
      <c r="I29" s="31"/>
      <c r="J29" s="31"/>
      <c r="K29" s="30"/>
      <c r="L29" s="30"/>
      <c r="M29" s="32"/>
      <c r="N29" s="30"/>
      <c r="O29" s="45">
        <f>'Material Data'!W29</f>
        <v>33</v>
      </c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8" x14ac:dyDescent="0.2">
      <c r="A30" s="39" t="str">
        <f>'Material Data'!B30</f>
        <v>Objet</v>
      </c>
      <c r="B30" s="30"/>
      <c r="C30" s="40" t="str">
        <f>'Material Data'!D30</f>
        <v>Digital ABS Green</v>
      </c>
      <c r="D30" s="38" t="str">
        <f>'Material Data'!L30</f>
        <v>SLA</v>
      </c>
      <c r="E30" s="31"/>
      <c r="F30" s="31"/>
      <c r="G30" s="31"/>
      <c r="H30" s="31"/>
      <c r="I30" s="31"/>
      <c r="J30" s="31"/>
      <c r="K30" s="30"/>
      <c r="L30" s="30"/>
      <c r="M30" s="32"/>
      <c r="N30" s="30"/>
      <c r="O30" s="45">
        <f>'Material Data'!W30</f>
        <v>300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8" x14ac:dyDescent="0.2">
      <c r="A31" s="39" t="str">
        <f>'Material Data'!B31</f>
        <v>Objet</v>
      </c>
      <c r="B31" s="33"/>
      <c r="C31" s="40" t="str">
        <f>'Material Data'!D31</f>
        <v>Digital ABS Ivory</v>
      </c>
      <c r="D31" s="38" t="str">
        <f>'Material Data'!L31</f>
        <v>SLA</v>
      </c>
      <c r="E31" s="33"/>
      <c r="F31" s="34"/>
      <c r="G31" s="33"/>
      <c r="H31" s="34"/>
      <c r="I31" s="33"/>
      <c r="J31" s="34"/>
      <c r="K31" s="30"/>
      <c r="L31" s="30"/>
      <c r="M31" s="30"/>
      <c r="N31" s="30"/>
      <c r="O31" s="45">
        <f>'Material Data'!W31</f>
        <v>300</v>
      </c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8" x14ac:dyDescent="0.2">
      <c r="A32" s="39" t="str">
        <f>'Material Data'!B32</f>
        <v>Objet</v>
      </c>
      <c r="B32" s="33"/>
      <c r="C32" s="40" t="str">
        <f>'Material Data'!D32</f>
        <v>DM400</v>
      </c>
      <c r="D32" s="38" t="str">
        <f>'Material Data'!L32</f>
        <v>SLA</v>
      </c>
      <c r="E32" s="33"/>
      <c r="F32" s="34"/>
      <c r="G32" s="33"/>
      <c r="H32" s="34"/>
      <c r="I32" s="33"/>
      <c r="J32" s="34"/>
      <c r="K32" s="30"/>
      <c r="L32" s="30"/>
      <c r="M32" s="30"/>
      <c r="N32" s="30"/>
      <c r="O32" s="45">
        <f>'Material Data'!W32</f>
        <v>300</v>
      </c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8" hidden="1" x14ac:dyDescent="0.2">
      <c r="A33" s="39" t="str">
        <f>'Material Data'!B33</f>
        <v>Objet</v>
      </c>
      <c r="B33" s="33"/>
      <c r="C33" s="40" t="str">
        <f>'Material Data'!D33</f>
        <v>DM8505</v>
      </c>
      <c r="D33" s="38" t="str">
        <f>'Material Data'!L33</f>
        <v>SLA</v>
      </c>
      <c r="E33" s="33"/>
      <c r="F33" s="34"/>
      <c r="G33" s="33"/>
      <c r="H33" s="34"/>
      <c r="I33" s="33"/>
      <c r="J33" s="34"/>
      <c r="K33" s="30"/>
      <c r="L33" s="30"/>
      <c r="M33" s="30"/>
      <c r="N33" s="30"/>
      <c r="O33" s="45">
        <f>'Material Data'!W33</f>
        <v>300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8" hidden="1" x14ac:dyDescent="0.2">
      <c r="A34" s="39" t="str">
        <f>'Material Data'!B34</f>
        <v>Objet</v>
      </c>
      <c r="B34" s="33"/>
      <c r="C34" s="40" t="str">
        <f>'Material Data'!D34</f>
        <v>DM8510</v>
      </c>
      <c r="D34" s="38" t="str">
        <f>'Material Data'!L34</f>
        <v>SLA</v>
      </c>
      <c r="E34" s="33"/>
      <c r="F34" s="34"/>
      <c r="G34" s="33"/>
      <c r="H34" s="34"/>
      <c r="I34" s="33"/>
      <c r="J34" s="34"/>
      <c r="K34" s="30"/>
      <c r="L34" s="30"/>
      <c r="M34" s="30"/>
      <c r="N34" s="30"/>
      <c r="O34" s="45">
        <f>'Material Data'!W34</f>
        <v>300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8" hidden="1" x14ac:dyDescent="0.2">
      <c r="A35" s="39" t="str">
        <f>'Material Data'!B35</f>
        <v>Objet</v>
      </c>
      <c r="B35" s="33"/>
      <c r="C35" s="40" t="str">
        <f>'Material Data'!D35</f>
        <v>DM8515</v>
      </c>
      <c r="D35" s="38" t="str">
        <f>'Material Data'!L35</f>
        <v>SLA</v>
      </c>
      <c r="E35" s="33"/>
      <c r="F35" s="34"/>
      <c r="G35" s="33"/>
      <c r="H35" s="34"/>
      <c r="I35" s="33"/>
      <c r="J35" s="34"/>
      <c r="K35" s="30"/>
      <c r="L35" s="30"/>
      <c r="M35" s="30"/>
      <c r="N35" s="30"/>
      <c r="O35" s="45">
        <f>'Material Data'!W35</f>
        <v>300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8" hidden="1" x14ac:dyDescent="0.2">
      <c r="A36" s="39" t="str">
        <f>'Material Data'!B36</f>
        <v>Objet</v>
      </c>
      <c r="B36" s="33"/>
      <c r="C36" s="40" t="str">
        <f>'Material Data'!D36</f>
        <v>DM8520</v>
      </c>
      <c r="D36" s="38" t="str">
        <f>'Material Data'!L36</f>
        <v>SLA</v>
      </c>
      <c r="E36" s="33"/>
      <c r="F36" s="34"/>
      <c r="G36" s="33"/>
      <c r="H36" s="34"/>
      <c r="I36" s="33"/>
      <c r="J36" s="34"/>
      <c r="K36" s="30"/>
      <c r="L36" s="30"/>
      <c r="M36" s="30"/>
      <c r="N36" s="30"/>
      <c r="O36" s="45">
        <f>'Material Data'!W36</f>
        <v>300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8" hidden="1" x14ac:dyDescent="0.2">
      <c r="A37" s="39" t="str">
        <f>'Material Data'!B37</f>
        <v>Objet</v>
      </c>
      <c r="B37" s="33"/>
      <c r="C37" s="40" t="str">
        <f>'Material Data'!D37</f>
        <v>DM8525</v>
      </c>
      <c r="D37" s="38" t="str">
        <f>'Material Data'!L37</f>
        <v>SLA</v>
      </c>
      <c r="E37" s="33"/>
      <c r="F37" s="34"/>
      <c r="G37" s="33"/>
      <c r="H37" s="34"/>
      <c r="I37" s="33"/>
      <c r="J37" s="34"/>
      <c r="K37" s="30"/>
      <c r="L37" s="30"/>
      <c r="M37" s="30"/>
      <c r="N37" s="30"/>
      <c r="O37" s="45">
        <f>'Material Data'!W37</f>
        <v>300</v>
      </c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8" hidden="1" x14ac:dyDescent="0.2">
      <c r="A38" s="39" t="str">
        <f>'Material Data'!B38</f>
        <v>Objet</v>
      </c>
      <c r="B38" s="33"/>
      <c r="C38" s="40" t="str">
        <f>'Material Data'!D38</f>
        <v>DM8530</v>
      </c>
      <c r="D38" s="38" t="str">
        <f>'Material Data'!L38</f>
        <v>SLA</v>
      </c>
      <c r="E38" s="33"/>
      <c r="F38" s="34"/>
      <c r="G38" s="33"/>
      <c r="H38" s="34"/>
      <c r="I38" s="33"/>
      <c r="J38" s="34"/>
      <c r="K38" s="30"/>
      <c r="L38" s="30"/>
      <c r="M38" s="30"/>
      <c r="N38" s="30"/>
      <c r="O38" s="45">
        <f>'Material Data'!W38</f>
        <v>300</v>
      </c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8" hidden="1" x14ac:dyDescent="0.2">
      <c r="A39" s="39" t="str">
        <f>'Material Data'!B39</f>
        <v>Objet</v>
      </c>
      <c r="B39" s="33"/>
      <c r="C39" s="40" t="str">
        <f>'Material Data'!D39</f>
        <v>DM9840</v>
      </c>
      <c r="D39" s="38" t="str">
        <f>'Material Data'!L39</f>
        <v>SLA</v>
      </c>
      <c r="E39" s="33"/>
      <c r="F39" s="34"/>
      <c r="G39" s="33"/>
      <c r="H39" s="34"/>
      <c r="I39" s="33"/>
      <c r="J39" s="34"/>
      <c r="K39" s="30"/>
      <c r="L39" s="30"/>
      <c r="M39" s="30"/>
      <c r="N39" s="30"/>
      <c r="O39" s="45">
        <f>'Material Data'!W39</f>
        <v>300</v>
      </c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8" hidden="1" x14ac:dyDescent="0.2">
      <c r="A40" s="39" t="str">
        <f>'Material Data'!B40</f>
        <v>Objet</v>
      </c>
      <c r="B40" s="33"/>
      <c r="C40" s="40" t="str">
        <f>'Material Data'!D40</f>
        <v>DM9850</v>
      </c>
      <c r="D40" s="38" t="str">
        <f>'Material Data'!L40</f>
        <v>SLA</v>
      </c>
      <c r="E40" s="33"/>
      <c r="F40" s="34"/>
      <c r="G40" s="33"/>
      <c r="H40" s="34"/>
      <c r="I40" s="33"/>
      <c r="J40" s="34"/>
      <c r="K40" s="30"/>
      <c r="L40" s="30"/>
      <c r="M40" s="30"/>
      <c r="N40" s="30"/>
      <c r="O40" s="45">
        <f>'Material Data'!W40</f>
        <v>300</v>
      </c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8" hidden="1" x14ac:dyDescent="0.2">
      <c r="A41" s="39" t="str">
        <f>'Material Data'!B41</f>
        <v>Objet</v>
      </c>
      <c r="B41" s="33"/>
      <c r="C41" s="40" t="str">
        <f>'Material Data'!D41</f>
        <v>DM9860</v>
      </c>
      <c r="D41" s="38" t="str">
        <f>'Material Data'!L41</f>
        <v>SLA</v>
      </c>
      <c r="E41" s="33"/>
      <c r="F41" s="34"/>
      <c r="G41" s="33"/>
      <c r="H41" s="34"/>
      <c r="I41" s="33"/>
      <c r="J41" s="34"/>
      <c r="K41" s="30"/>
      <c r="L41" s="30"/>
      <c r="M41" s="30"/>
      <c r="N41" s="30"/>
      <c r="O41" s="45">
        <f>'Material Data'!W41</f>
        <v>300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8" hidden="1" x14ac:dyDescent="0.2">
      <c r="A42" s="39" t="str">
        <f>'Material Data'!B42</f>
        <v>Objet</v>
      </c>
      <c r="B42" s="33"/>
      <c r="C42" s="40" t="str">
        <f>'Material Data'!D42</f>
        <v>DM9870</v>
      </c>
      <c r="D42" s="38" t="str">
        <f>'Material Data'!L42</f>
        <v>SLA</v>
      </c>
      <c r="E42" s="33"/>
      <c r="F42" s="34"/>
      <c r="G42" s="33"/>
      <c r="H42" s="34"/>
      <c r="I42" s="33"/>
      <c r="J42" s="34"/>
      <c r="K42" s="30"/>
      <c r="L42" s="30"/>
      <c r="M42" s="30"/>
      <c r="N42" s="30"/>
      <c r="O42" s="45">
        <f>'Material Data'!W42</f>
        <v>300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8" hidden="1" x14ac:dyDescent="0.2">
      <c r="A43" s="39" t="str">
        <f>'Material Data'!B43</f>
        <v>Objet</v>
      </c>
      <c r="B43" s="33"/>
      <c r="C43" s="40" t="str">
        <f>'Material Data'!D43</f>
        <v>DM9885</v>
      </c>
      <c r="D43" s="38" t="str">
        <f>'Material Data'!L43</f>
        <v>SLA</v>
      </c>
      <c r="E43" s="33"/>
      <c r="F43" s="34"/>
      <c r="G43" s="33"/>
      <c r="H43" s="34"/>
      <c r="I43" s="33"/>
      <c r="J43" s="34"/>
      <c r="K43" s="30"/>
      <c r="L43" s="30"/>
      <c r="M43" s="30"/>
      <c r="N43" s="30"/>
      <c r="O43" s="45">
        <f>'Material Data'!W43</f>
        <v>300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8" hidden="1" x14ac:dyDescent="0.2">
      <c r="A44" s="39" t="str">
        <f>'Material Data'!B44</f>
        <v>Objet</v>
      </c>
      <c r="B44" s="33"/>
      <c r="C44" s="40" t="str">
        <f>'Material Data'!D44</f>
        <v>DM9895</v>
      </c>
      <c r="D44" s="38" t="str">
        <f>'Material Data'!L44</f>
        <v>SLA</v>
      </c>
      <c r="E44" s="33"/>
      <c r="F44" s="34"/>
      <c r="G44" s="33"/>
      <c r="H44" s="34"/>
      <c r="I44" s="33"/>
      <c r="J44" s="34"/>
      <c r="K44" s="30"/>
      <c r="L44" s="30"/>
      <c r="M44" s="30"/>
      <c r="N44" s="30"/>
      <c r="O44" s="45">
        <f>'Material Data'!W44</f>
        <v>300</v>
      </c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8" x14ac:dyDescent="0.2">
      <c r="A45" s="39" t="str">
        <f>'Material Data'!B45</f>
        <v>Objet</v>
      </c>
      <c r="B45" s="33"/>
      <c r="C45" s="40" t="str">
        <f>'Material Data'!D45</f>
        <v>DurusWhite</v>
      </c>
      <c r="D45" s="38" t="str">
        <f>'Material Data'!L45</f>
        <v>SLA</v>
      </c>
      <c r="E45" s="33"/>
      <c r="F45" s="34"/>
      <c r="G45" s="33"/>
      <c r="H45" s="34"/>
      <c r="I45" s="33"/>
      <c r="J45" s="34"/>
      <c r="K45" s="30"/>
      <c r="L45" s="30"/>
      <c r="M45" s="30"/>
      <c r="N45" s="30"/>
      <c r="O45" s="45">
        <f>'Material Data'!W45</f>
        <v>300</v>
      </c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8" x14ac:dyDescent="0.2">
      <c r="A46" s="39" t="str">
        <f>'Material Data'!B46</f>
        <v>Objet</v>
      </c>
      <c r="B46" s="33"/>
      <c r="C46" s="40" t="str">
        <f>'Material Data'!D46</f>
        <v>Endur</v>
      </c>
      <c r="D46" s="38" t="str">
        <f>'Material Data'!L46</f>
        <v>SLA</v>
      </c>
      <c r="E46" s="33"/>
      <c r="F46" s="34"/>
      <c r="G46" s="33"/>
      <c r="H46" s="34"/>
      <c r="I46" s="33"/>
      <c r="J46" s="34"/>
      <c r="K46" s="30"/>
      <c r="L46" s="30"/>
      <c r="M46" s="30"/>
      <c r="N46" s="30"/>
      <c r="O46" s="45">
        <f>'Material Data'!W46</f>
        <v>300</v>
      </c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8" x14ac:dyDescent="0.2">
      <c r="A47" s="39" t="str">
        <f>'Material Data'!B47</f>
        <v>Objet</v>
      </c>
      <c r="B47" s="33"/>
      <c r="C47" s="40" t="str">
        <f>'Material Data'!D47</f>
        <v>FullCure720</v>
      </c>
      <c r="D47" s="38" t="str">
        <f>'Material Data'!L47</f>
        <v>SLA</v>
      </c>
      <c r="E47" s="33"/>
      <c r="F47" s="34"/>
      <c r="G47" s="33"/>
      <c r="H47" s="34"/>
      <c r="I47" s="33"/>
      <c r="J47" s="34"/>
      <c r="K47" s="30"/>
      <c r="L47" s="30"/>
      <c r="M47" s="30"/>
      <c r="N47" s="30"/>
      <c r="O47" s="45">
        <f>'Material Data'!W47</f>
        <v>300</v>
      </c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8" x14ac:dyDescent="0.2">
      <c r="A48" s="39" t="str">
        <f>'Material Data'!B48</f>
        <v>Objet</v>
      </c>
      <c r="B48" s="33"/>
      <c r="C48" s="40" t="str">
        <f>'Material Data'!D48</f>
        <v>HighTemp</v>
      </c>
      <c r="D48" s="38" t="str">
        <f>'Material Data'!L48</f>
        <v>SLA</v>
      </c>
      <c r="E48" s="33"/>
      <c r="F48" s="34"/>
      <c r="G48" s="33"/>
      <c r="H48" s="34"/>
      <c r="I48" s="33"/>
      <c r="J48" s="34"/>
      <c r="K48" s="30"/>
      <c r="L48" s="30"/>
      <c r="M48" s="30"/>
      <c r="N48" s="30"/>
      <c r="O48" s="45">
        <f>'Material Data'!W48</f>
        <v>300</v>
      </c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8" x14ac:dyDescent="0.2">
      <c r="A49" s="39" t="str">
        <f>'Material Data'!B49</f>
        <v>Objet</v>
      </c>
      <c r="B49" s="33"/>
      <c r="C49" s="40" t="str">
        <f>'Material Data'!D49</f>
        <v>TangoBlack</v>
      </c>
      <c r="D49" s="38" t="str">
        <f>'Material Data'!L49</f>
        <v>SLA</v>
      </c>
      <c r="E49" s="33"/>
      <c r="F49" s="34"/>
      <c r="G49" s="33"/>
      <c r="H49" s="34"/>
      <c r="I49" s="33"/>
      <c r="J49" s="34"/>
      <c r="K49" s="30"/>
      <c r="L49" s="30"/>
      <c r="M49" s="30"/>
      <c r="N49" s="30"/>
      <c r="O49" s="45">
        <f>'Material Data'!W49</f>
        <v>300</v>
      </c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8" x14ac:dyDescent="0.2">
      <c r="A50" s="39" t="str">
        <f>'Material Data'!B50</f>
        <v>Objet</v>
      </c>
      <c r="B50" s="33"/>
      <c r="C50" s="40" t="str">
        <f>'Material Data'!D50</f>
        <v>TangoBlackPlus</v>
      </c>
      <c r="D50" s="38" t="str">
        <f>'Material Data'!L50</f>
        <v>SLA</v>
      </c>
      <c r="E50" s="33"/>
      <c r="F50" s="34"/>
      <c r="G50" s="33"/>
      <c r="H50" s="34"/>
      <c r="I50" s="33"/>
      <c r="J50" s="34"/>
      <c r="K50" s="30"/>
      <c r="L50" s="30"/>
      <c r="M50" s="30"/>
      <c r="N50" s="30"/>
      <c r="O50" s="45">
        <f>'Material Data'!W50</f>
        <v>300</v>
      </c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8" x14ac:dyDescent="0.2">
      <c r="A51" s="39" t="str">
        <f>'Material Data'!B51</f>
        <v>Objet</v>
      </c>
      <c r="B51" s="33"/>
      <c r="C51" s="40" t="str">
        <f>'Material Data'!D51</f>
        <v>TangoGray</v>
      </c>
      <c r="D51" s="38" t="str">
        <f>'Material Data'!L51</f>
        <v>SLA</v>
      </c>
      <c r="E51" s="33"/>
      <c r="F51" s="34"/>
      <c r="G51" s="33"/>
      <c r="H51" s="34"/>
      <c r="I51" s="33"/>
      <c r="J51" s="34"/>
      <c r="K51" s="30"/>
      <c r="L51" s="30"/>
      <c r="M51" s="30"/>
      <c r="N51" s="30"/>
      <c r="O51" s="45">
        <f>'Material Data'!W51</f>
        <v>300</v>
      </c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8" x14ac:dyDescent="0.2">
      <c r="A52" s="39" t="str">
        <f>'Material Data'!B52</f>
        <v>Objet</v>
      </c>
      <c r="B52" s="33"/>
      <c r="C52" s="40" t="str">
        <f>'Material Data'!D52</f>
        <v>TangoPlus</v>
      </c>
      <c r="D52" s="38" t="str">
        <f>'Material Data'!L52</f>
        <v>SLA</v>
      </c>
      <c r="E52" s="33"/>
      <c r="F52" s="34"/>
      <c r="G52" s="33"/>
      <c r="H52" s="34"/>
      <c r="I52" s="33"/>
      <c r="J52" s="34"/>
      <c r="K52" s="30"/>
      <c r="L52" s="30"/>
      <c r="M52" s="30"/>
      <c r="N52" s="30"/>
      <c r="O52" s="45">
        <f>'Material Data'!W52</f>
        <v>300</v>
      </c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8" x14ac:dyDescent="0.2">
      <c r="A53" s="39" t="str">
        <f>'Material Data'!B53</f>
        <v>Objet</v>
      </c>
      <c r="B53" s="33"/>
      <c r="C53" s="40" t="str">
        <f>'Material Data'!D53</f>
        <v>VeroBlack</v>
      </c>
      <c r="D53" s="38" t="str">
        <f>'Material Data'!L53</f>
        <v>SLA</v>
      </c>
      <c r="E53" s="33"/>
      <c r="F53" s="34"/>
      <c r="G53" s="33"/>
      <c r="H53" s="34"/>
      <c r="I53" s="33"/>
      <c r="J53" s="34"/>
      <c r="K53" s="30"/>
      <c r="L53" s="30"/>
      <c r="M53" s="30"/>
      <c r="N53" s="30"/>
      <c r="O53" s="45">
        <f>'Material Data'!W53</f>
        <v>300</v>
      </c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8" x14ac:dyDescent="0.2">
      <c r="A54" s="39" t="str">
        <f>'Material Data'!B54</f>
        <v>Objet</v>
      </c>
      <c r="B54" s="33"/>
      <c r="C54" s="40" t="str">
        <f>'Material Data'!D54</f>
        <v>VeroBlue</v>
      </c>
      <c r="D54" s="38" t="str">
        <f>'Material Data'!L54</f>
        <v>SLA</v>
      </c>
      <c r="E54" s="33"/>
      <c r="F54" s="34"/>
      <c r="G54" s="33"/>
      <c r="H54" s="34"/>
      <c r="I54" s="33"/>
      <c r="J54" s="34"/>
      <c r="K54" s="30"/>
      <c r="L54" s="30"/>
      <c r="M54" s="30"/>
      <c r="N54" s="30"/>
      <c r="O54" s="45">
        <f>'Material Data'!W54</f>
        <v>300</v>
      </c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8" x14ac:dyDescent="0.2">
      <c r="A55" s="39" t="str">
        <f>'Material Data'!B55</f>
        <v>Objet</v>
      </c>
      <c r="B55" s="33"/>
      <c r="C55" s="40" t="str">
        <f>'Material Data'!D55</f>
        <v>VeroClear</v>
      </c>
      <c r="D55" s="38" t="str">
        <f>'Material Data'!L55</f>
        <v>SLA</v>
      </c>
      <c r="E55" s="33"/>
      <c r="F55" s="34"/>
      <c r="G55" s="33"/>
      <c r="H55" s="34"/>
      <c r="I55" s="33"/>
      <c r="J55" s="34"/>
      <c r="K55" s="30"/>
      <c r="L55" s="30"/>
      <c r="M55" s="30"/>
      <c r="N55" s="30"/>
      <c r="O55" s="45">
        <f>'Material Data'!W55</f>
        <v>300</v>
      </c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8" x14ac:dyDescent="0.2">
      <c r="A56" s="39" t="str">
        <f>'Material Data'!B56</f>
        <v>Objet</v>
      </c>
      <c r="B56" s="33"/>
      <c r="C56" s="40" t="str">
        <f>'Material Data'!D56</f>
        <v>VeroCyan</v>
      </c>
      <c r="D56" s="38" t="str">
        <f>'Material Data'!L56</f>
        <v>SLA</v>
      </c>
      <c r="E56" s="33"/>
      <c r="F56" s="34"/>
      <c r="G56" s="33"/>
      <c r="H56" s="34"/>
      <c r="I56" s="33"/>
      <c r="J56" s="34"/>
      <c r="K56" s="30"/>
      <c r="L56" s="30"/>
      <c r="M56" s="30"/>
      <c r="N56" s="30"/>
      <c r="O56" s="45">
        <f>'Material Data'!W56</f>
        <v>300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8" x14ac:dyDescent="0.2">
      <c r="A57" s="39" t="str">
        <f>'Material Data'!B57</f>
        <v>Objet</v>
      </c>
      <c r="B57" s="33"/>
      <c r="C57" s="40" t="str">
        <f>'Material Data'!D57</f>
        <v>VeroGray</v>
      </c>
      <c r="D57" s="38" t="str">
        <f>'Material Data'!L57</f>
        <v>SLA</v>
      </c>
      <c r="E57" s="33"/>
      <c r="F57" s="34"/>
      <c r="G57" s="33"/>
      <c r="H57" s="34"/>
      <c r="I57" s="33"/>
      <c r="J57" s="34"/>
      <c r="K57" s="30"/>
      <c r="L57" s="30"/>
      <c r="M57" s="30"/>
      <c r="N57" s="30"/>
      <c r="O57" s="45">
        <f>'Material Data'!W57</f>
        <v>300</v>
      </c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8" x14ac:dyDescent="0.2">
      <c r="A58" s="39" t="str">
        <f>'Material Data'!B58</f>
        <v>Objet</v>
      </c>
      <c r="B58" s="33"/>
      <c r="C58" s="40" t="str">
        <f>'Material Data'!D58</f>
        <v>VeroMagenta</v>
      </c>
      <c r="D58" s="38" t="str">
        <f>'Material Data'!L58</f>
        <v>SLA</v>
      </c>
      <c r="E58" s="33"/>
      <c r="F58" s="34"/>
      <c r="G58" s="33"/>
      <c r="H58" s="34"/>
      <c r="I58" s="33"/>
      <c r="J58" s="34"/>
      <c r="K58" s="30"/>
      <c r="L58" s="30"/>
      <c r="M58" s="30"/>
      <c r="N58" s="30"/>
      <c r="O58" s="45">
        <f>'Material Data'!W58</f>
        <v>300</v>
      </c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8" x14ac:dyDescent="0.2">
      <c r="A59" s="39" t="str">
        <f>'Material Data'!B59</f>
        <v>Objet</v>
      </c>
      <c r="B59" s="33"/>
      <c r="C59" s="40" t="str">
        <f>'Material Data'!D59</f>
        <v>VeroWhite</v>
      </c>
      <c r="D59" s="38" t="str">
        <f>'Material Data'!L59</f>
        <v>SLA</v>
      </c>
      <c r="E59" s="33"/>
      <c r="F59" s="34"/>
      <c r="G59" s="33"/>
      <c r="H59" s="34"/>
      <c r="I59" s="33"/>
      <c r="J59" s="34"/>
      <c r="K59" s="30"/>
      <c r="L59" s="30"/>
      <c r="M59" s="30"/>
      <c r="N59" s="30"/>
      <c r="O59" s="45">
        <f>'Material Data'!W59</f>
        <v>300</v>
      </c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8" x14ac:dyDescent="0.2">
      <c r="A60" s="39" t="str">
        <f>'Material Data'!B60</f>
        <v>Objet</v>
      </c>
      <c r="B60" s="33"/>
      <c r="C60" s="40" t="str">
        <f>'Material Data'!D60</f>
        <v>VeroWhitePlus</v>
      </c>
      <c r="D60" s="38" t="str">
        <f>'Material Data'!L60</f>
        <v>SLA</v>
      </c>
      <c r="E60" s="33"/>
      <c r="F60" s="34"/>
      <c r="G60" s="33"/>
      <c r="H60" s="34"/>
      <c r="I60" s="33"/>
      <c r="J60" s="34"/>
      <c r="K60" s="30"/>
      <c r="L60" s="30"/>
      <c r="M60" s="30"/>
      <c r="N60" s="30"/>
      <c r="O60" s="45">
        <f>'Material Data'!W60</f>
        <v>300</v>
      </c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8" x14ac:dyDescent="0.2">
      <c r="A61" s="39" t="str">
        <f>'Material Data'!B61</f>
        <v>Objet</v>
      </c>
      <c r="B61" s="30"/>
      <c r="C61" s="40" t="str">
        <f>'Material Data'!D61</f>
        <v>VeroYellow</v>
      </c>
      <c r="D61" s="38" t="str">
        <f>'Material Data'!L61</f>
        <v>SLA</v>
      </c>
      <c r="E61" s="33"/>
      <c r="F61" s="34"/>
      <c r="G61" s="33"/>
      <c r="H61" s="34"/>
      <c r="I61" s="33"/>
      <c r="J61" s="34"/>
      <c r="K61" s="30"/>
      <c r="L61" s="30"/>
      <c r="M61" s="30"/>
      <c r="N61" s="30"/>
      <c r="O61" s="45">
        <f>'Material Data'!W61</f>
        <v>300</v>
      </c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8" x14ac:dyDescent="0.2">
      <c r="A62" s="39" t="str">
        <f>'Material Data'!B62</f>
        <v xml:space="preserve">Penreco </v>
      </c>
      <c r="B62" s="33"/>
      <c r="C62" s="40" t="str">
        <f>'Material Data'!D62</f>
        <v>Gel Wax</v>
      </c>
      <c r="D62" s="38" t="str">
        <f>'Material Data'!L62</f>
        <v>SC</v>
      </c>
      <c r="E62" s="33"/>
      <c r="F62" s="34"/>
      <c r="G62" s="33"/>
      <c r="H62" s="34"/>
      <c r="I62" s="33"/>
      <c r="J62" s="34"/>
      <c r="K62" s="30"/>
      <c r="L62" s="30"/>
      <c r="M62" s="30"/>
      <c r="N62" s="30"/>
      <c r="O62" s="45">
        <f>'Material Data'!W62</f>
        <v>16.862653763216713</v>
      </c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8" x14ac:dyDescent="0.2">
      <c r="A63" s="39" t="str">
        <f>'Material Data'!B63</f>
        <v>eSUN</v>
      </c>
      <c r="B63" s="33"/>
      <c r="C63" s="40" t="str">
        <f>'Material Data'!D63</f>
        <v>HIPS infill 100%</v>
      </c>
      <c r="D63" s="38" t="str">
        <f>'Material Data'!L63</f>
        <v>FDM</v>
      </c>
      <c r="E63" s="33"/>
      <c r="F63" s="34"/>
      <c r="G63" s="33"/>
      <c r="H63" s="34"/>
      <c r="I63" s="33"/>
      <c r="J63" s="34"/>
      <c r="K63" s="30"/>
      <c r="L63" s="30"/>
      <c r="M63" s="30"/>
      <c r="N63" s="30"/>
      <c r="O63" s="45">
        <f>'Material Data'!W63</f>
        <v>24.139499999999998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8" hidden="1" x14ac:dyDescent="0.2">
      <c r="A64" s="39" t="str">
        <f>'Material Data'!B64</f>
        <v>eSUN</v>
      </c>
      <c r="B64" s="33"/>
      <c r="C64" s="40" t="str">
        <f>'Material Data'!D64</f>
        <v>HIPS infill 30%</v>
      </c>
      <c r="D64" s="38" t="str">
        <f>'Material Data'!L64</f>
        <v>FDM</v>
      </c>
      <c r="E64" s="33"/>
      <c r="F64" s="34"/>
      <c r="G64" s="33"/>
      <c r="H64" s="34"/>
      <c r="I64" s="33"/>
      <c r="J64" s="34"/>
      <c r="K64" s="30"/>
      <c r="L64" s="30"/>
      <c r="M64" s="30"/>
      <c r="N64" s="30"/>
      <c r="O64" s="45">
        <f>'Material Data'!W64</f>
        <v>8.4488249999999994</v>
      </c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8" hidden="1" x14ac:dyDescent="0.2">
      <c r="A65" s="39" t="str">
        <f>'Material Data'!B65</f>
        <v>eSUN</v>
      </c>
      <c r="B65" s="33"/>
      <c r="C65" s="40" t="str">
        <f>'Material Data'!D65</f>
        <v>HIPS infill 45%</v>
      </c>
      <c r="D65" s="38" t="str">
        <f>'Material Data'!L65</f>
        <v>FDM</v>
      </c>
      <c r="E65" s="33"/>
      <c r="F65" s="34"/>
      <c r="G65" s="33"/>
      <c r="H65" s="34"/>
      <c r="I65" s="33"/>
      <c r="J65" s="34"/>
      <c r="K65" s="30"/>
      <c r="L65" s="30"/>
      <c r="M65" s="30"/>
      <c r="N65" s="30"/>
      <c r="O65" s="45">
        <f>'Material Data'!W65</f>
        <v>12.069749999999999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8" hidden="1" x14ac:dyDescent="0.2">
      <c r="A66" s="39" t="str">
        <f>'Material Data'!B66</f>
        <v>eSUN</v>
      </c>
      <c r="B66" s="33"/>
      <c r="C66" s="40" t="str">
        <f>'Material Data'!D66</f>
        <v>HIPS infill 60%</v>
      </c>
      <c r="D66" s="38" t="str">
        <f>'Material Data'!L66</f>
        <v>FDM</v>
      </c>
      <c r="E66" s="33"/>
      <c r="F66" s="34"/>
      <c r="G66" s="33"/>
      <c r="H66" s="34"/>
      <c r="I66" s="33"/>
      <c r="J66" s="34"/>
      <c r="K66" s="30"/>
      <c r="L66" s="30"/>
      <c r="M66" s="30"/>
      <c r="N66" s="30"/>
      <c r="O66" s="45">
        <f>'Material Data'!W66</f>
        <v>15.690674999999999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8" hidden="1" x14ac:dyDescent="0.2">
      <c r="A67" s="39" t="str">
        <f>'Material Data'!B67</f>
        <v>eSUN</v>
      </c>
      <c r="B67" s="33"/>
      <c r="C67" s="40" t="str">
        <f>'Material Data'!D67</f>
        <v>HIPS infill 75%</v>
      </c>
      <c r="D67" s="38" t="str">
        <f>'Material Data'!L67</f>
        <v>FDM</v>
      </c>
      <c r="E67" s="33"/>
      <c r="F67" s="34"/>
      <c r="G67" s="33"/>
      <c r="H67" s="34"/>
      <c r="I67" s="33"/>
      <c r="J67" s="34"/>
      <c r="K67" s="30"/>
      <c r="L67" s="30"/>
      <c r="M67" s="30"/>
      <c r="N67" s="30"/>
      <c r="O67" s="45">
        <f>'Material Data'!W67</f>
        <v>19.311599999999999</v>
      </c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8" hidden="1" x14ac:dyDescent="0.2">
      <c r="A68" s="39" t="str">
        <f>'Material Data'!B68</f>
        <v>eSUN</v>
      </c>
      <c r="B68" s="33"/>
      <c r="C68" s="40" t="str">
        <f>'Material Data'!D68</f>
        <v>HIPS infill 90%</v>
      </c>
      <c r="D68" s="38" t="str">
        <f>'Material Data'!L68</f>
        <v>FDM</v>
      </c>
      <c r="E68" s="33"/>
      <c r="F68" s="34"/>
      <c r="G68" s="33"/>
      <c r="H68" s="34"/>
      <c r="I68" s="33"/>
      <c r="J68" s="34"/>
      <c r="K68" s="30"/>
      <c r="L68" s="30"/>
      <c r="M68" s="30"/>
      <c r="N68" s="30"/>
      <c r="O68" s="45">
        <f>'Material Data'!W68</f>
        <v>22.932524999999998</v>
      </c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8" x14ac:dyDescent="0.2">
      <c r="A69" s="39" t="str">
        <f>'Material Data'!B69</f>
        <v>eSUN</v>
      </c>
      <c r="B69" s="33"/>
      <c r="C69" s="40" t="str">
        <f>'Material Data'!D69</f>
        <v>PLA infill 100%</v>
      </c>
      <c r="D69" s="38" t="str">
        <f>'Material Data'!L69</f>
        <v>FDM</v>
      </c>
      <c r="E69" s="33"/>
      <c r="F69" s="34"/>
      <c r="G69" s="33"/>
      <c r="H69" s="34"/>
      <c r="I69" s="33"/>
      <c r="J69" s="34"/>
      <c r="K69" s="30"/>
      <c r="L69" s="30"/>
      <c r="M69" s="30"/>
      <c r="N69" s="30"/>
      <c r="O69" s="45">
        <f>'Material Data'!W69</f>
        <v>29.611199999999997</v>
      </c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8" hidden="1" x14ac:dyDescent="0.2">
      <c r="A70" s="39" t="str">
        <f>'Material Data'!B70</f>
        <v>eSUN</v>
      </c>
      <c r="B70" s="33"/>
      <c r="C70" s="40" t="str">
        <f>'Material Data'!D70</f>
        <v>PLA infill 30%</v>
      </c>
      <c r="D70" s="38" t="str">
        <f>'Material Data'!L70</f>
        <v>FDM</v>
      </c>
      <c r="E70" s="33"/>
      <c r="F70" s="34"/>
      <c r="G70" s="33"/>
      <c r="H70" s="34"/>
      <c r="I70" s="33"/>
      <c r="J70" s="34"/>
      <c r="K70" s="30"/>
      <c r="L70" s="30"/>
      <c r="M70" s="30"/>
      <c r="N70" s="30"/>
      <c r="O70" s="45">
        <f>'Material Data'!W70</f>
        <v>10.363919999999998</v>
      </c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8" hidden="1" x14ac:dyDescent="0.2">
      <c r="A71" s="39" t="str">
        <f>'Material Data'!B71</f>
        <v>eSUN</v>
      </c>
      <c r="B71" s="33"/>
      <c r="C71" s="40" t="str">
        <f>'Material Data'!D71</f>
        <v>PLA infill 45%</v>
      </c>
      <c r="D71" s="38" t="str">
        <f>'Material Data'!L71</f>
        <v>FDM</v>
      </c>
      <c r="E71" s="33"/>
      <c r="F71" s="34"/>
      <c r="G71" s="33"/>
      <c r="H71" s="34"/>
      <c r="I71" s="33"/>
      <c r="J71" s="34"/>
      <c r="K71" s="30"/>
      <c r="L71" s="30"/>
      <c r="M71" s="30"/>
      <c r="N71" s="30"/>
      <c r="O71" s="45">
        <f>'Material Data'!W71</f>
        <v>14.805599999999998</v>
      </c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8" hidden="1" x14ac:dyDescent="0.2">
      <c r="A72" s="39" t="str">
        <f>'Material Data'!B72</f>
        <v>eSUN</v>
      </c>
      <c r="B72" s="33"/>
      <c r="C72" s="40" t="str">
        <f>'Material Data'!D72</f>
        <v>PLA infill 60%</v>
      </c>
      <c r="D72" s="38" t="str">
        <f>'Material Data'!L72</f>
        <v>FDM</v>
      </c>
      <c r="E72" s="33"/>
      <c r="F72" s="34"/>
      <c r="G72" s="33"/>
      <c r="H72" s="34"/>
      <c r="I72" s="33"/>
      <c r="J72" s="34"/>
      <c r="K72" s="30"/>
      <c r="L72" s="30"/>
      <c r="M72" s="30"/>
      <c r="N72" s="30"/>
      <c r="O72" s="45">
        <f>'Material Data'!W72</f>
        <v>19.24728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8" hidden="1" x14ac:dyDescent="0.2">
      <c r="A73" s="39" t="str">
        <f>'Material Data'!B73</f>
        <v>eSUN</v>
      </c>
      <c r="B73" s="33"/>
      <c r="C73" s="40" t="str">
        <f>'Material Data'!D73</f>
        <v>PLA infill 75%</v>
      </c>
      <c r="D73" s="38" t="str">
        <f>'Material Data'!L73</f>
        <v>FDM</v>
      </c>
      <c r="E73" s="33"/>
      <c r="F73" s="34"/>
      <c r="G73" s="33"/>
      <c r="H73" s="34"/>
      <c r="I73" s="33"/>
      <c r="J73" s="34"/>
      <c r="K73" s="30"/>
      <c r="L73" s="30"/>
      <c r="M73" s="30"/>
      <c r="N73" s="30"/>
      <c r="O73" s="45">
        <f>'Material Data'!W73</f>
        <v>23.688959999999998</v>
      </c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8" hidden="1" x14ac:dyDescent="0.2">
      <c r="A74" s="39" t="str">
        <f>'Material Data'!B74</f>
        <v>eSUN</v>
      </c>
      <c r="B74" s="33"/>
      <c r="C74" s="40" t="str">
        <f>'Material Data'!D74</f>
        <v>PLA infill 90%</v>
      </c>
      <c r="D74" s="38" t="str">
        <f>'Material Data'!L74</f>
        <v>FDM</v>
      </c>
      <c r="E74" s="33"/>
      <c r="F74" s="34"/>
      <c r="G74" s="33"/>
      <c r="H74" s="34"/>
      <c r="I74" s="33"/>
      <c r="J74" s="34"/>
      <c r="K74" s="30"/>
      <c r="L74" s="30"/>
      <c r="M74" s="30"/>
      <c r="N74" s="30"/>
      <c r="O74" s="45">
        <f>'Material Data'!W74</f>
        <v>28.130639999999996</v>
      </c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8" x14ac:dyDescent="0.2">
      <c r="A75" s="39" t="str">
        <f>'Material Data'!B75</f>
        <v>Smooth-On</v>
      </c>
      <c r="B75" s="33"/>
      <c r="C75" s="40" t="str">
        <f>'Material Data'!D75</f>
        <v>Body Double 25A</v>
      </c>
      <c r="D75" s="38" t="str">
        <f>'Material Data'!L75</f>
        <v>SC</v>
      </c>
      <c r="E75" s="33"/>
      <c r="F75" s="34"/>
      <c r="G75" s="33"/>
      <c r="H75" s="34"/>
      <c r="I75" s="33"/>
      <c r="J75" s="34"/>
      <c r="K75" s="30"/>
      <c r="L75" s="30"/>
      <c r="M75" s="30"/>
      <c r="N75" s="30"/>
      <c r="O75" s="45">
        <f>'Material Data'!W75</f>
        <v>48.75</v>
      </c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8" x14ac:dyDescent="0.2">
      <c r="A76" s="39" t="str">
        <f>'Material Data'!B76</f>
        <v>Smooth-On</v>
      </c>
      <c r="B76" s="33"/>
      <c r="C76" s="40" t="str">
        <f>'Material Data'!D76</f>
        <v>Dragon Skin 10A</v>
      </c>
      <c r="D76" s="38" t="str">
        <f>'Material Data'!L76</f>
        <v>SC</v>
      </c>
      <c r="E76" s="33"/>
      <c r="F76" s="34"/>
      <c r="G76" s="33"/>
      <c r="H76" s="34"/>
      <c r="I76" s="33"/>
      <c r="J76" s="34"/>
      <c r="K76" s="30"/>
      <c r="L76" s="30"/>
      <c r="M76" s="30"/>
      <c r="N76" s="30"/>
      <c r="O76" s="45">
        <f>'Material Data'!W76</f>
        <v>38.090000000000003</v>
      </c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8" x14ac:dyDescent="0.2">
      <c r="A77" s="39" t="str">
        <f>'Material Data'!B77</f>
        <v>Smooth-On</v>
      </c>
      <c r="B77" s="33"/>
      <c r="C77" s="40" t="str">
        <f>'Material Data'!D77</f>
        <v>Dragon Skin 20A</v>
      </c>
      <c r="D77" s="38" t="str">
        <f>'Material Data'!L77</f>
        <v>SC</v>
      </c>
      <c r="E77" s="33"/>
      <c r="F77" s="34"/>
      <c r="G77" s="33"/>
      <c r="H77" s="34"/>
      <c r="I77" s="33"/>
      <c r="J77" s="34"/>
      <c r="K77" s="30"/>
      <c r="L77" s="30"/>
      <c r="M77" s="30"/>
      <c r="N77" s="30"/>
      <c r="O77" s="45">
        <f>'Material Data'!W77</f>
        <v>38.39</v>
      </c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8" x14ac:dyDescent="0.2">
      <c r="A78" s="39" t="str">
        <f>'Material Data'!B78</f>
        <v>Smooth-On</v>
      </c>
      <c r="B78" s="33"/>
      <c r="C78" s="40" t="str">
        <f>'Material Data'!D78</f>
        <v>Dragon Skin FX Pro</v>
      </c>
      <c r="D78" s="38" t="str">
        <f>'Material Data'!L78</f>
        <v>SC</v>
      </c>
      <c r="E78" s="33"/>
      <c r="F78" s="34"/>
      <c r="G78" s="33"/>
      <c r="H78" s="34"/>
      <c r="I78" s="33"/>
      <c r="J78" s="34"/>
      <c r="K78" s="30"/>
      <c r="L78" s="30"/>
      <c r="M78" s="30"/>
      <c r="N78" s="30"/>
      <c r="O78" s="45">
        <f>'Material Data'!W78</f>
        <v>39.31</v>
      </c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8" x14ac:dyDescent="0.2">
      <c r="A79" s="39" t="str">
        <f>'Material Data'!B79</f>
        <v>Smooth-On</v>
      </c>
      <c r="B79" s="33"/>
      <c r="C79" s="40" t="str">
        <f>'Material Data'!D79</f>
        <v>DragonSkin</v>
      </c>
      <c r="D79" s="38" t="str">
        <f>'Material Data'!L79</f>
        <v>SC</v>
      </c>
      <c r="E79" s="33"/>
      <c r="F79" s="34"/>
      <c r="G79" s="33"/>
      <c r="H79" s="34"/>
      <c r="I79" s="33"/>
      <c r="J79" s="34"/>
      <c r="K79" s="30"/>
      <c r="L79" s="30"/>
      <c r="M79" s="30"/>
      <c r="N79" s="30"/>
      <c r="O79" s="45">
        <f>'Material Data'!W79</f>
        <v>38.090000000000003</v>
      </c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8" x14ac:dyDescent="0.2">
      <c r="A80" s="39" t="str">
        <f>'Material Data'!B80</f>
        <v>Smooth-On</v>
      </c>
      <c r="B80" s="30"/>
      <c r="C80" s="40" t="str">
        <f>'Material Data'!D80</f>
        <v>Eco Flex 00-30</v>
      </c>
      <c r="D80" s="38" t="str">
        <f>'Material Data'!L80</f>
        <v>SC</v>
      </c>
      <c r="E80" s="30"/>
      <c r="F80" s="30"/>
      <c r="G80" s="30"/>
      <c r="H80" s="30"/>
      <c r="I80" s="30"/>
      <c r="J80" s="30"/>
      <c r="K80" s="30"/>
      <c r="L80" s="30"/>
      <c r="M80" s="32"/>
      <c r="N80" s="36"/>
      <c r="O80" s="45">
        <f>'Material Data'!W80</f>
        <v>37.79</v>
      </c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8" x14ac:dyDescent="0.2">
      <c r="A81" s="39" t="str">
        <f>'Material Data'!B81</f>
        <v>Smooth-On</v>
      </c>
      <c r="B81" s="30"/>
      <c r="C81" s="40" t="str">
        <f>'Material Data'!D81</f>
        <v>Eco Flex 00-30 10% thin</v>
      </c>
      <c r="D81" s="38" t="str">
        <f>'Material Data'!L81</f>
        <v>SC</v>
      </c>
      <c r="E81" s="30"/>
      <c r="F81" s="30"/>
      <c r="G81" s="30"/>
      <c r="H81" s="30"/>
      <c r="I81" s="30"/>
      <c r="J81" s="30"/>
      <c r="K81" s="30"/>
      <c r="L81" s="30"/>
      <c r="M81" s="32"/>
      <c r="N81" s="36"/>
      <c r="O81" s="45">
        <f>'Material Data'!W81</f>
        <v>34.01</v>
      </c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8" x14ac:dyDescent="0.2">
      <c r="A82" s="39" t="str">
        <f>'Material Data'!B82</f>
        <v>Smooth-On</v>
      </c>
      <c r="B82" s="30"/>
      <c r="C82" s="40" t="str">
        <f>'Material Data'!D82</f>
        <v>Eco Flex 00-30 5% thin</v>
      </c>
      <c r="D82" s="38" t="str">
        <f>'Material Data'!L82</f>
        <v>SC</v>
      </c>
      <c r="E82" s="30"/>
      <c r="F82" s="30"/>
      <c r="G82" s="30"/>
      <c r="H82" s="30"/>
      <c r="I82" s="30"/>
      <c r="J82" s="30"/>
      <c r="K82" s="30"/>
      <c r="L82" s="30"/>
      <c r="M82" s="32"/>
      <c r="N82" s="36"/>
      <c r="O82" s="45">
        <f>'Material Data'!W82</f>
        <v>35.9</v>
      </c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8" x14ac:dyDescent="0.2">
      <c r="A83" s="39" t="str">
        <f>'Material Data'!B83</f>
        <v>Smooth-On</v>
      </c>
      <c r="B83" s="30"/>
      <c r="C83" s="40" t="str">
        <f>'Material Data'!D83</f>
        <v>Eco Flex 00-50</v>
      </c>
      <c r="D83" s="38" t="str">
        <f>'Material Data'!L83</f>
        <v>SC</v>
      </c>
      <c r="E83" s="30"/>
      <c r="F83" s="30"/>
      <c r="G83" s="30"/>
      <c r="H83" s="30"/>
      <c r="I83" s="30"/>
      <c r="J83" s="30"/>
      <c r="K83" s="30"/>
      <c r="L83" s="30"/>
      <c r="M83" s="32"/>
      <c r="N83" s="36"/>
      <c r="O83" s="45">
        <f>'Material Data'!W83</f>
        <v>37.950000000000003</v>
      </c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8" x14ac:dyDescent="0.2">
      <c r="A84" s="39" t="str">
        <f>'Material Data'!B84</f>
        <v>Smooth-On</v>
      </c>
      <c r="B84" s="30"/>
      <c r="C84" s="40" t="str">
        <f>'Material Data'!D84</f>
        <v>Feather Light Resin</v>
      </c>
      <c r="D84" s="38" t="str">
        <f>'Material Data'!L84</f>
        <v>SC</v>
      </c>
      <c r="E84" s="30"/>
      <c r="F84" s="30"/>
      <c r="G84" s="30"/>
      <c r="H84" s="30"/>
      <c r="I84" s="30"/>
      <c r="J84" s="30"/>
      <c r="K84" s="30"/>
      <c r="L84" s="30"/>
      <c r="M84" s="32"/>
      <c r="N84" s="36"/>
      <c r="O84" s="45">
        <f>'Material Data'!W84</f>
        <v>16.420000000000002</v>
      </c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8" x14ac:dyDescent="0.2">
      <c r="A85" s="39" t="str">
        <f>'Material Data'!B85</f>
        <v>Smooth-On</v>
      </c>
      <c r="B85" s="30"/>
      <c r="C85" s="40" t="str">
        <f>'Material Data'!D85</f>
        <v>Mold Max 10A</v>
      </c>
      <c r="D85" s="38" t="str">
        <f>'Material Data'!L85</f>
        <v>SC</v>
      </c>
      <c r="E85" s="30"/>
      <c r="F85" s="30"/>
      <c r="G85" s="30"/>
      <c r="H85" s="30"/>
      <c r="I85" s="30"/>
      <c r="J85" s="30"/>
      <c r="K85" s="30"/>
      <c r="L85" s="30"/>
      <c r="M85" s="32"/>
      <c r="N85" s="36"/>
      <c r="O85" s="45">
        <f>'Material Data'!W85</f>
        <v>32.86</v>
      </c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8" x14ac:dyDescent="0.2">
      <c r="A86" s="39" t="str">
        <f>'Material Data'!B86</f>
        <v>Smooth-On</v>
      </c>
      <c r="B86" s="30"/>
      <c r="C86" s="40" t="str">
        <f>'Material Data'!D86</f>
        <v>Mold Max 20A</v>
      </c>
      <c r="D86" s="38" t="str">
        <f>'Material Data'!L86</f>
        <v>SC</v>
      </c>
      <c r="E86" s="30"/>
      <c r="F86" s="30"/>
      <c r="G86" s="30"/>
      <c r="H86" s="30"/>
      <c r="I86" s="30"/>
      <c r="J86" s="30"/>
      <c r="K86" s="30"/>
      <c r="L86" s="30"/>
      <c r="M86" s="32"/>
      <c r="N86" s="36"/>
      <c r="O86" s="45">
        <f>'Material Data'!W86</f>
        <v>32.159999999999997</v>
      </c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8" x14ac:dyDescent="0.2">
      <c r="A87" s="39" t="str">
        <f>'Material Data'!B87</f>
        <v>Smooth-On</v>
      </c>
      <c r="B87" s="30"/>
      <c r="C87" s="40" t="str">
        <f>'Material Data'!D87</f>
        <v>Mold Max 40A</v>
      </c>
      <c r="D87" s="38" t="str">
        <f>'Material Data'!L87</f>
        <v>SC</v>
      </c>
      <c r="E87" s="30"/>
      <c r="F87" s="30"/>
      <c r="G87" s="30"/>
      <c r="H87" s="30"/>
      <c r="I87" s="30"/>
      <c r="J87" s="30"/>
      <c r="K87" s="30"/>
      <c r="L87" s="30"/>
      <c r="M87" s="32"/>
      <c r="N87" s="30"/>
      <c r="O87" s="45">
        <f>'Material Data'!W87</f>
        <v>29.1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8" x14ac:dyDescent="0.2">
      <c r="A88" s="39" t="str">
        <f>'Material Data'!B88</f>
        <v>Smooth-On</v>
      </c>
      <c r="B88" s="30"/>
      <c r="C88" s="40" t="str">
        <f>'Material Data'!D88</f>
        <v>Solaris 15A</v>
      </c>
      <c r="D88" s="38" t="str">
        <f>'Material Data'!L88</f>
        <v>SC</v>
      </c>
      <c r="E88" s="30"/>
      <c r="F88" s="30"/>
      <c r="G88" s="30"/>
      <c r="H88" s="30"/>
      <c r="I88" s="30"/>
      <c r="J88" s="30"/>
      <c r="K88" s="30"/>
      <c r="L88" s="30"/>
      <c r="M88" s="32"/>
      <c r="N88" s="36"/>
      <c r="O88" s="45">
        <f>'Material Data'!W88</f>
        <v>56.32</v>
      </c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8" hidden="1" x14ac:dyDescent="0.2">
      <c r="A89" s="39" t="str">
        <f>'Material Data'!B89</f>
        <v>Sun Nuclear</v>
      </c>
      <c r="B89" s="30"/>
      <c r="C89" s="40" t="str">
        <f>'Material Data'!D89</f>
        <v>ACR Phantom: "Bone"</v>
      </c>
      <c r="D89" s="38" t="str">
        <f>'Material Data'!L89</f>
        <v>VC</v>
      </c>
      <c r="E89" s="30"/>
      <c r="F89" s="30"/>
      <c r="G89" s="30"/>
      <c r="H89" s="30"/>
      <c r="I89" s="30"/>
      <c r="J89" s="30"/>
      <c r="K89" s="30"/>
      <c r="L89" s="30"/>
      <c r="M89" s="32"/>
      <c r="N89" s="36"/>
      <c r="O89" s="45" t="str">
        <f>'Material Data'!W89</f>
        <v>N/A</v>
      </c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8" hidden="1" x14ac:dyDescent="0.2">
      <c r="A90" s="39" t="str">
        <f>'Material Data'!B90</f>
        <v>Sun Nuclear</v>
      </c>
      <c r="B90" s="30"/>
      <c r="C90" s="40" t="str">
        <f>'Material Data'!D90</f>
        <v>ACR Phantom: Acrylic</v>
      </c>
      <c r="D90" s="38" t="str">
        <f>'Material Data'!L90</f>
        <v>VC</v>
      </c>
      <c r="E90" s="30"/>
      <c r="F90" s="30"/>
      <c r="G90" s="30"/>
      <c r="H90" s="30"/>
      <c r="I90" s="30"/>
      <c r="J90" s="30"/>
      <c r="K90" s="30"/>
      <c r="L90" s="30"/>
      <c r="M90" s="32"/>
      <c r="N90" s="36"/>
      <c r="O90" s="45" t="str">
        <f>'Material Data'!W90</f>
        <v>N/A</v>
      </c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8" hidden="1" x14ac:dyDescent="0.2">
      <c r="A91" s="39" t="str">
        <f>'Material Data'!B91</f>
        <v>Sun Nuclear</v>
      </c>
      <c r="B91" s="30"/>
      <c r="C91" s="40" t="str">
        <f>'Material Data'!D91</f>
        <v>ACR Phantom: Air</v>
      </c>
      <c r="D91" s="38" t="str">
        <f>'Material Data'!L91</f>
        <v>VC</v>
      </c>
      <c r="E91" s="30"/>
      <c r="F91" s="30"/>
      <c r="G91" s="30"/>
      <c r="H91" s="30"/>
      <c r="I91" s="30"/>
      <c r="J91" s="30"/>
      <c r="K91" s="30"/>
      <c r="L91" s="30"/>
      <c r="M91" s="32"/>
      <c r="N91" s="36"/>
      <c r="O91" s="45" t="str">
        <f>'Material Data'!W91</f>
        <v>N/A</v>
      </c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8" hidden="1" x14ac:dyDescent="0.2">
      <c r="A92" s="39" t="str">
        <f>'Material Data'!B92</f>
        <v>Sun Nuclear</v>
      </c>
      <c r="B92" s="30"/>
      <c r="C92" s="40" t="str">
        <f>'Material Data'!D92</f>
        <v>ACR Phantom: Polyethylene</v>
      </c>
      <c r="D92" s="38" t="str">
        <f>'Material Data'!L92</f>
        <v>VC</v>
      </c>
      <c r="E92" s="30"/>
      <c r="F92" s="30"/>
      <c r="G92" s="30"/>
      <c r="H92" s="30"/>
      <c r="I92" s="30"/>
      <c r="J92" s="30"/>
      <c r="K92" s="30"/>
      <c r="L92" s="30"/>
      <c r="M92" s="32"/>
      <c r="N92" s="36"/>
      <c r="O92" s="45" t="str">
        <f>'Material Data'!W92</f>
        <v>N/A</v>
      </c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8" hidden="1" x14ac:dyDescent="0.2">
      <c r="A93" s="39" t="str">
        <f>'Material Data'!B93</f>
        <v>Sun Nuclear</v>
      </c>
      <c r="B93" s="30"/>
      <c r="C93" s="40" t="str">
        <f>'Material Data'!D93</f>
        <v>ACR Phantom: Water</v>
      </c>
      <c r="D93" s="38" t="str">
        <f>'Material Data'!L93</f>
        <v>VC</v>
      </c>
      <c r="E93" s="30"/>
      <c r="F93" s="30"/>
      <c r="G93" s="30"/>
      <c r="H93" s="30"/>
      <c r="I93" s="30"/>
      <c r="J93" s="30"/>
      <c r="K93" s="30"/>
      <c r="L93" s="30"/>
      <c r="M93" s="32"/>
      <c r="N93" s="36"/>
      <c r="O93" s="45" t="str">
        <f>'Material Data'!W93</f>
        <v>N/A</v>
      </c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8" x14ac:dyDescent="0.2">
      <c r="A94" s="39" t="str">
        <f>'Material Data'!B94</f>
        <v>Taulman 3D</v>
      </c>
      <c r="B94" s="30"/>
      <c r="C94" s="40" t="str">
        <f>'Material Data'!D94</f>
        <v>Nylon 3mm</v>
      </c>
      <c r="D94" s="38" t="str">
        <f>'Material Data'!L94</f>
        <v>FDM</v>
      </c>
      <c r="E94" s="30"/>
      <c r="F94" s="30"/>
      <c r="G94" s="30"/>
      <c r="H94" s="30"/>
      <c r="I94" s="30"/>
      <c r="J94" s="30"/>
      <c r="K94" s="30"/>
      <c r="L94" s="30"/>
      <c r="M94" s="32"/>
      <c r="N94" s="30"/>
      <c r="O94" s="45">
        <f>'Material Data'!W94</f>
        <v>44.788800000000002</v>
      </c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8" x14ac:dyDescent="0.2">
      <c r="A95" s="39" t="str">
        <f>'Material Data'!B95</f>
        <v>Ultimaker</v>
      </c>
      <c r="B95" s="30"/>
      <c r="C95" s="40" t="str">
        <f>'Material Data'!D95</f>
        <v>ABS</v>
      </c>
      <c r="D95" s="38" t="str">
        <f>'Material Data'!L95</f>
        <v>FDM</v>
      </c>
      <c r="E95" s="30"/>
      <c r="F95" s="30"/>
      <c r="G95" s="30"/>
      <c r="H95" s="30"/>
      <c r="I95" s="30"/>
      <c r="J95" s="30"/>
      <c r="K95" s="30"/>
      <c r="L95" s="30"/>
      <c r="M95" s="32"/>
      <c r="N95" s="30"/>
      <c r="O95" s="45">
        <f>'Material Data'!W95</f>
        <v>26.2395</v>
      </c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8" x14ac:dyDescent="0.2">
      <c r="A96" s="39" t="str">
        <f>'Material Data'!B96</f>
        <v>Ultimaker</v>
      </c>
      <c r="B96" s="30"/>
      <c r="C96" s="40" t="str">
        <f>'Material Data'!D96</f>
        <v>Orange PLA 2.8mm</v>
      </c>
      <c r="D96" s="38" t="str">
        <f>'Material Data'!L96</f>
        <v>FDM</v>
      </c>
      <c r="E96" s="30"/>
      <c r="F96" s="30"/>
      <c r="G96" s="30"/>
      <c r="H96" s="30"/>
      <c r="I96" s="30"/>
      <c r="J96" s="30"/>
      <c r="K96" s="30"/>
      <c r="L96" s="30"/>
      <c r="M96" s="32"/>
      <c r="N96" s="30"/>
      <c r="O96" s="45">
        <f>'Material Data'!W96</f>
        <v>28.507599999999996</v>
      </c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8" x14ac:dyDescent="0.2">
      <c r="A97" s="39" t="str">
        <f>'Material Data'!B97</f>
        <v>Ultimaker</v>
      </c>
      <c r="B97" s="30"/>
      <c r="C97" s="40" t="str">
        <f>'Material Data'!D97</f>
        <v>Orange PLA Box 25% infill</v>
      </c>
      <c r="D97" s="38" t="str">
        <f>'Material Data'!L97</f>
        <v>FDM</v>
      </c>
      <c r="E97" s="30"/>
      <c r="F97" s="30"/>
      <c r="G97" s="30"/>
      <c r="H97" s="30"/>
      <c r="I97" s="30"/>
      <c r="J97" s="30"/>
      <c r="K97" s="30"/>
      <c r="L97" s="30"/>
      <c r="M97" s="32"/>
      <c r="N97" s="35"/>
      <c r="O97" s="45">
        <f>'Material Data'!W97</f>
        <v>8.5522799999999979</v>
      </c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8" x14ac:dyDescent="0.2">
      <c r="A98" s="39" t="str">
        <f>'Material Data'!B98</f>
        <v>Ultimaker</v>
      </c>
      <c r="B98" s="30"/>
      <c r="C98" s="40" t="str">
        <f>'Material Data'!D98</f>
        <v>Orange PLA Box 50% infill</v>
      </c>
      <c r="D98" s="38" t="str">
        <f>'Material Data'!L98</f>
        <v>FDM</v>
      </c>
      <c r="E98" s="30"/>
      <c r="F98" s="30"/>
      <c r="G98" s="30"/>
      <c r="H98" s="30"/>
      <c r="I98" s="30"/>
      <c r="J98" s="30"/>
      <c r="K98" s="30"/>
      <c r="L98" s="30"/>
      <c r="M98" s="32"/>
      <c r="N98" s="30"/>
      <c r="O98" s="45">
        <f>'Material Data'!W98</f>
        <v>15.679179999999999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8" x14ac:dyDescent="0.2">
      <c r="A99" s="39" t="str">
        <f>'Material Data'!B99</f>
        <v>Z Corp</v>
      </c>
      <c r="B99" s="30"/>
      <c r="C99" s="40" t="str">
        <f>'Material Data'!D99</f>
        <v>ZPrinter 151 Gypsum + Binder</v>
      </c>
      <c r="D99" s="38" t="str">
        <f>'Material Data'!L99</f>
        <v>PBF</v>
      </c>
      <c r="E99" s="30"/>
      <c r="F99" s="30"/>
      <c r="G99" s="30"/>
      <c r="H99" s="30"/>
      <c r="I99" s="30"/>
      <c r="J99" s="30"/>
      <c r="K99" s="30"/>
      <c r="L99" s="30"/>
      <c r="M99" s="32"/>
      <c r="N99" s="30"/>
      <c r="O99" s="45">
        <f>'Material Data'!W99</f>
        <v>112.2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36" hidden="1" x14ac:dyDescent="0.2">
      <c r="A100" s="39" t="str">
        <f>'Material Data'!B100</f>
        <v>Z Corp</v>
      </c>
      <c r="B100" s="30"/>
      <c r="C100" s="40" t="str">
        <f>'Material Data'!D100</f>
        <v>ZPrinter 151 Gypsum treated with Epsom Salt</v>
      </c>
      <c r="D100" s="38" t="str">
        <f>'Material Data'!L100</f>
        <v>PBF</v>
      </c>
      <c r="E100" s="30"/>
      <c r="F100" s="30"/>
      <c r="G100" s="30"/>
      <c r="H100" s="30"/>
      <c r="I100" s="30"/>
      <c r="J100" s="30"/>
      <c r="K100" s="30"/>
      <c r="L100" s="30"/>
      <c r="M100" s="32"/>
      <c r="N100" s="30"/>
      <c r="O100" s="45">
        <f>'Material Data'!W100</f>
        <v>113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36" hidden="1" x14ac:dyDescent="0.2">
      <c r="A101" s="39" t="str">
        <f>'Material Data'!B101</f>
        <v>Z Corp</v>
      </c>
      <c r="B101" s="30"/>
      <c r="C101" s="40" t="str">
        <f>'Material Data'!D101</f>
        <v>ZPrinter 151 Gypsum treated with Zbond</v>
      </c>
      <c r="D101" s="38" t="str">
        <f>'Material Data'!L101</f>
        <v>PBF</v>
      </c>
      <c r="E101" s="30"/>
      <c r="F101" s="30"/>
      <c r="G101" s="30"/>
      <c r="H101" s="30"/>
      <c r="I101" s="30"/>
      <c r="J101" s="30"/>
      <c r="K101" s="30"/>
      <c r="L101" s="30"/>
      <c r="M101" s="32"/>
      <c r="N101" s="35"/>
      <c r="O101" s="45">
        <f>'Material Data'!W101</f>
        <v>117.1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8" hidden="1" x14ac:dyDescent="0.2">
      <c r="A102" s="39" t="str">
        <f>'Material Data'!B102</f>
        <v>Z Corp</v>
      </c>
      <c r="B102" s="30"/>
      <c r="C102" s="40" t="str">
        <f>'Material Data'!D102</f>
        <v>ZPrinter Gypsum + Binder</v>
      </c>
      <c r="D102" s="38" t="str">
        <f>'Material Data'!L102</f>
        <v>PBF</v>
      </c>
      <c r="E102" s="30"/>
      <c r="F102" s="30"/>
      <c r="G102" s="30"/>
      <c r="H102" s="30"/>
      <c r="I102" s="30"/>
      <c r="J102" s="30"/>
      <c r="K102" s="30"/>
      <c r="L102" s="30"/>
      <c r="M102" s="32"/>
      <c r="N102" s="30"/>
      <c r="O102" s="45">
        <f>'Material Data'!W102</f>
        <v>112.2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36" hidden="1" x14ac:dyDescent="0.2">
      <c r="A103" s="39" t="str">
        <f>'Material Data'!B103</f>
        <v>Z Corp</v>
      </c>
      <c r="B103" s="30"/>
      <c r="C103" s="40" t="str">
        <f>'Material Data'!D103</f>
        <v>ZPrinter Gypsum + Binder + Cyanoacrylate</v>
      </c>
      <c r="D103" s="38" t="str">
        <f>'Material Data'!L103</f>
        <v>PBF</v>
      </c>
      <c r="E103" s="30"/>
      <c r="F103" s="30"/>
      <c r="G103" s="30"/>
      <c r="H103" s="30"/>
      <c r="I103" s="30"/>
      <c r="J103" s="30"/>
      <c r="K103" s="30"/>
      <c r="L103" s="30"/>
      <c r="M103" s="32"/>
      <c r="N103" s="30"/>
      <c r="O103" s="45">
        <f>'Material Data'!W103</f>
        <v>117.1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C3E99D3FAC8741BDF66CE2F5ACA9E0" ma:contentTypeVersion="12" ma:contentTypeDescription="Create a new document." ma:contentTypeScope="" ma:versionID="73d7109ea0305359bf74563f5fdc8423">
  <xsd:schema xmlns:xsd="http://www.w3.org/2001/XMLSchema" xmlns:xs="http://www.w3.org/2001/XMLSchema" xmlns:p="http://schemas.microsoft.com/office/2006/metadata/properties" xmlns:ns2="cd64e2e0-ee9b-412f-a9d7-58f1f94fede4" xmlns:ns3="55b49baa-8133-427e-8635-2e23ffc04250" targetNamespace="http://schemas.microsoft.com/office/2006/metadata/properties" ma:root="true" ma:fieldsID="4df41ee0fa331ba9a427a2cabea6496a" ns2:_="" ns3:_="">
    <xsd:import namespace="cd64e2e0-ee9b-412f-a9d7-58f1f94fede4"/>
    <xsd:import namespace="55b49baa-8133-427e-8635-2e23ffc04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64e2e0-ee9b-412f-a9d7-58f1f94fe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9baa-8133-427e-8635-2e23ffc0425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819515-85E7-4355-AF2A-91D1A9243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4946F0-8E7F-4474-932A-F30B97950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64e2e0-ee9b-412f-a9d7-58f1f94fede4"/>
    <ds:schemaRef ds:uri="55b49baa-8133-427e-8635-2e23ffc04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6F1F5-C61D-42C4-89EB-42C847E676FA}">
  <ds:schemaRefs>
    <ds:schemaRef ds:uri="55b49baa-8133-427e-8635-2e23ffc04250"/>
    <ds:schemaRef ds:uri="http://purl.org/dc/dcmitype/"/>
    <ds:schemaRef ds:uri="http://purl.org/dc/terms/"/>
    <ds:schemaRef ds:uri="http://purl.org/dc/elements/1.1/"/>
    <ds:schemaRef ds:uri="cd64e2e0-ee9b-412f-a9d7-58f1f94fede4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 Data</vt:lpstr>
      <vt:lpstr>pubTable_supplement</vt:lpstr>
      <vt:lpstr>pubTable_cost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M Cross</cp:lastModifiedBy>
  <cp:revision/>
  <dcterms:created xsi:type="dcterms:W3CDTF">2019-02-11T17:38:27Z</dcterms:created>
  <dcterms:modified xsi:type="dcterms:W3CDTF">2019-10-31T01:23:56Z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0x0101007CC3E99D3FAC8741BDF66CE2F5ACA9E0</vt:lpwstr>
  </property>
  <property fmtid="{D5CDD505-2E9C-101B-9397-08002B2CF9AE}" pid="3" name="AuthorIds_UIVersion_6656">
    <vt:lpwstr>11</vt:lpwstr>
  </property>
  <property fmtid="{D5CDD505-2E9C-101B-9397-08002B2CF9AE}" pid="4" name="AuthorIds_UIVersion_10240">
    <vt:lpwstr>11</vt:lpwstr>
  </property>
</Properties>
</file>