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r\Downloads\"/>
    </mc:Choice>
  </mc:AlternateContent>
  <xr:revisionPtr revIDLastSave="0" documentId="13_ncr:1_{EEABF2AA-9635-4DE7-8978-9698C4523801}" xr6:coauthVersionLast="47" xr6:coauthVersionMax="47" xr10:uidLastSave="{00000000-0000-0000-0000-000000000000}"/>
  <bookViews>
    <workbookView xWindow="0" yWindow="0" windowWidth="10260" windowHeight="13080" xr2:uid="{ABBC5863-0337-40B9-B24B-BB15E9990B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5" i="1"/>
  <c r="B55" i="1"/>
  <c r="AI32" i="1"/>
  <c r="AI33" i="1"/>
  <c r="AI34" i="1"/>
  <c r="AI35" i="1"/>
  <c r="AI36" i="1"/>
  <c r="AI37" i="1"/>
  <c r="AI38" i="1"/>
  <c r="AH32" i="1"/>
  <c r="AH33" i="1"/>
  <c r="AH34" i="1"/>
  <c r="AH35" i="1"/>
  <c r="AH36" i="1"/>
  <c r="AH37" i="1"/>
  <c r="AH38" i="1"/>
  <c r="AG32" i="1"/>
  <c r="AG33" i="1"/>
  <c r="AG34" i="1"/>
  <c r="AG35" i="1"/>
  <c r="AG36" i="1"/>
  <c r="AG37" i="1"/>
  <c r="AG38" i="1"/>
  <c r="AG31" i="1"/>
  <c r="AH31" i="1"/>
  <c r="AI31" i="1"/>
  <c r="AF32" i="1"/>
  <c r="AF33" i="1"/>
  <c r="AF34" i="1"/>
  <c r="AF35" i="1"/>
  <c r="AF36" i="1"/>
  <c r="AF37" i="1"/>
  <c r="AF38" i="1"/>
  <c r="AF31" i="1"/>
  <c r="AD32" i="1"/>
  <c r="AD33" i="1"/>
  <c r="AD34" i="1"/>
  <c r="AD35" i="1"/>
  <c r="AD36" i="1"/>
  <c r="AD37" i="1"/>
  <c r="AD38" i="1"/>
  <c r="AC32" i="1"/>
  <c r="AC33" i="1"/>
  <c r="AC34" i="1"/>
  <c r="AC35" i="1"/>
  <c r="AC36" i="1"/>
  <c r="AC37" i="1"/>
  <c r="AC38" i="1"/>
  <c r="AB32" i="1"/>
  <c r="AB33" i="1"/>
  <c r="AB34" i="1"/>
  <c r="AB35" i="1"/>
  <c r="AB36" i="1"/>
  <c r="AB37" i="1"/>
  <c r="AB38" i="1"/>
  <c r="AB31" i="1"/>
  <c r="AC31" i="1"/>
  <c r="AD31" i="1"/>
  <c r="AA32" i="1"/>
  <c r="AA33" i="1"/>
  <c r="AA34" i="1"/>
  <c r="AA35" i="1"/>
  <c r="AA36" i="1"/>
  <c r="AA37" i="1"/>
  <c r="AA38" i="1"/>
  <c r="AA31" i="1"/>
  <c r="Y32" i="1"/>
  <c r="Y33" i="1"/>
  <c r="Y34" i="1"/>
  <c r="Y35" i="1"/>
  <c r="Y36" i="1"/>
  <c r="Y37" i="1"/>
  <c r="Y38" i="1"/>
  <c r="X32" i="1"/>
  <c r="X33" i="1"/>
  <c r="X34" i="1"/>
  <c r="X35" i="1"/>
  <c r="X36" i="1"/>
  <c r="X37" i="1"/>
  <c r="X38" i="1"/>
  <c r="W32" i="1"/>
  <c r="W33" i="1"/>
  <c r="W34" i="1"/>
  <c r="W35" i="1"/>
  <c r="W36" i="1"/>
  <c r="W37" i="1"/>
  <c r="W38" i="1"/>
  <c r="W31" i="1"/>
  <c r="X31" i="1"/>
  <c r="Y31" i="1"/>
  <c r="V32" i="1"/>
  <c r="V33" i="1"/>
  <c r="V34" i="1"/>
  <c r="V35" i="1"/>
  <c r="V36" i="1"/>
  <c r="V37" i="1"/>
  <c r="V38" i="1"/>
  <c r="V31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R31" i="1"/>
  <c r="S31" i="1"/>
  <c r="T31" i="1"/>
  <c r="Q32" i="1"/>
  <c r="Q33" i="1"/>
  <c r="Q34" i="1"/>
  <c r="Q35" i="1"/>
  <c r="Q36" i="1"/>
  <c r="Q37" i="1"/>
  <c r="Q38" i="1"/>
  <c r="Q31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M31" i="1"/>
  <c r="N31" i="1"/>
  <c r="O31" i="1"/>
  <c r="L32" i="1"/>
  <c r="L33" i="1"/>
  <c r="L34" i="1"/>
  <c r="L35" i="1"/>
  <c r="L36" i="1"/>
  <c r="L37" i="1"/>
  <c r="L38" i="1"/>
  <c r="L31" i="1"/>
  <c r="J32" i="1"/>
  <c r="J33" i="1"/>
  <c r="J34" i="1"/>
  <c r="J35" i="1"/>
  <c r="J36" i="1"/>
  <c r="J37" i="1"/>
  <c r="J38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H31" i="1"/>
  <c r="I31" i="1"/>
  <c r="J31" i="1"/>
  <c r="G32" i="1"/>
  <c r="G33" i="1"/>
  <c r="G34" i="1"/>
  <c r="G35" i="1"/>
  <c r="G36" i="1"/>
  <c r="G37" i="1"/>
  <c r="G38" i="1"/>
  <c r="G31" i="1"/>
  <c r="B31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  <c r="C32" i="1"/>
  <c r="C33" i="1"/>
  <c r="C34" i="1"/>
  <c r="C35" i="1"/>
  <c r="C36" i="1"/>
  <c r="C37" i="1"/>
  <c r="C38" i="1"/>
  <c r="C31" i="1"/>
  <c r="D31" i="1"/>
  <c r="E31" i="1"/>
  <c r="B32" i="1"/>
  <c r="B33" i="1"/>
  <c r="B34" i="1"/>
  <c r="B35" i="1"/>
  <c r="B36" i="1"/>
  <c r="B37" i="1"/>
  <c r="B38" i="1"/>
  <c r="G54" i="1"/>
  <c r="G55" i="1"/>
  <c r="G56" i="1"/>
  <c r="G57" i="1"/>
  <c r="G61" i="1"/>
  <c r="G62" i="1"/>
  <c r="G63" i="1"/>
  <c r="G64" i="1"/>
  <c r="B46" i="1" l="1"/>
  <c r="B50" i="1"/>
  <c r="B45" i="1"/>
  <c r="B48" i="1"/>
  <c r="B44" i="1"/>
  <c r="G69" i="1"/>
  <c r="B81" i="1"/>
  <c r="E48" i="1"/>
  <c r="E44" i="1"/>
  <c r="C48" i="1"/>
  <c r="G68" i="1"/>
  <c r="D45" i="1"/>
  <c r="G70" i="1"/>
  <c r="G71" i="1"/>
  <c r="B77" i="1"/>
  <c r="B78" i="1"/>
  <c r="B79" i="1"/>
  <c r="B80" i="1"/>
  <c r="B82" i="1"/>
  <c r="B83" i="1"/>
  <c r="C50" i="1"/>
  <c r="B49" i="1"/>
  <c r="B47" i="1"/>
  <c r="D48" i="1"/>
  <c r="E50" i="1"/>
  <c r="E47" i="1"/>
  <c r="D47" i="1"/>
  <c r="E45" i="1"/>
  <c r="D49" i="1"/>
  <c r="E49" i="1"/>
  <c r="D50" i="1"/>
  <c r="D46" i="1"/>
  <c r="C47" i="1"/>
  <c r="C46" i="1"/>
  <c r="D43" i="1"/>
  <c r="E46" i="1"/>
  <c r="C44" i="1"/>
  <c r="C43" i="1"/>
  <c r="E43" i="1"/>
  <c r="D44" i="1"/>
  <c r="C49" i="1"/>
  <c r="C45" i="1"/>
  <c r="B43" i="1"/>
  <c r="F43" i="1" l="1"/>
  <c r="H64" i="1" l="1"/>
  <c r="H63" i="1"/>
  <c r="H62" i="1"/>
  <c r="H61" i="1"/>
  <c r="F64" i="1"/>
  <c r="F63" i="1"/>
  <c r="F62" i="1"/>
  <c r="F61" i="1"/>
  <c r="E64" i="1"/>
  <c r="E63" i="1"/>
  <c r="E62" i="1"/>
  <c r="E61" i="1"/>
  <c r="D64" i="1"/>
  <c r="D63" i="1"/>
  <c r="D62" i="1"/>
  <c r="D61" i="1"/>
  <c r="C64" i="1"/>
  <c r="C63" i="1"/>
  <c r="C62" i="1"/>
  <c r="C61" i="1"/>
  <c r="B64" i="1"/>
  <c r="B63" i="1"/>
  <c r="B62" i="1"/>
  <c r="B69" i="1" s="1"/>
  <c r="B61" i="1"/>
  <c r="H57" i="1"/>
  <c r="H71" i="1" s="1"/>
  <c r="H56" i="1"/>
  <c r="H70" i="1" s="1"/>
  <c r="H55" i="1"/>
  <c r="H69" i="1" s="1"/>
  <c r="H54" i="1"/>
  <c r="F57" i="1"/>
  <c r="F56" i="1"/>
  <c r="F55" i="1"/>
  <c r="F54" i="1"/>
  <c r="E57" i="1"/>
  <c r="E56" i="1"/>
  <c r="E55" i="1"/>
  <c r="E54" i="1"/>
  <c r="D57" i="1"/>
  <c r="D56" i="1"/>
  <c r="D55" i="1"/>
  <c r="D54" i="1"/>
  <c r="C57" i="1"/>
  <c r="C56" i="1"/>
  <c r="C55" i="1"/>
  <c r="C54" i="1"/>
  <c r="B57" i="1"/>
  <c r="B56" i="1"/>
  <c r="B54" i="1"/>
  <c r="B70" i="1" l="1"/>
  <c r="C70" i="1"/>
  <c r="B68" i="1"/>
  <c r="C69" i="1"/>
  <c r="D69" i="1"/>
  <c r="D71" i="1"/>
  <c r="E69" i="1"/>
  <c r="F69" i="1"/>
  <c r="B71" i="1"/>
  <c r="C71" i="1"/>
  <c r="F71" i="1"/>
  <c r="C68" i="1"/>
  <c r="D68" i="1"/>
  <c r="D70" i="1"/>
  <c r="E68" i="1"/>
  <c r="E70" i="1"/>
  <c r="E71" i="1"/>
  <c r="F68" i="1"/>
  <c r="F70" i="1"/>
  <c r="H68" i="1"/>
  <c r="F48" i="1"/>
  <c r="F45" i="1"/>
  <c r="F47" i="1"/>
  <c r="F44" i="1"/>
  <c r="F49" i="1"/>
  <c r="F50" i="1"/>
  <c r="F46" i="1"/>
  <c r="H43" i="1" l="1"/>
  <c r="H44" i="1"/>
</calcChain>
</file>

<file path=xl/sharedStrings.xml><?xml version="1.0" encoding="utf-8"?>
<sst xmlns="http://schemas.openxmlformats.org/spreadsheetml/2006/main" count="205" uniqueCount="38">
  <si>
    <t>GATE1</t>
  </si>
  <si>
    <t>GATE2</t>
  </si>
  <si>
    <t>COMP1</t>
  </si>
  <si>
    <t>DELL1</t>
  </si>
  <si>
    <t>DELL2</t>
  </si>
  <si>
    <t>HP1</t>
  </si>
  <si>
    <t>FUJI1</t>
  </si>
  <si>
    <t>Computer:</t>
  </si>
  <si>
    <t>AVERAGE ALL COMPUTERS</t>
  </si>
  <si>
    <t>COMPUTER:</t>
  </si>
  <si>
    <t>V10</t>
  </si>
  <si>
    <t>V15</t>
  </si>
  <si>
    <t>Screw Accuracy Measurements</t>
  </si>
  <si>
    <t>True Positives(count)</t>
  </si>
  <si>
    <t>Trials/Velocities</t>
  </si>
  <si>
    <t>V05</t>
  </si>
  <si>
    <t>V20</t>
  </si>
  <si>
    <t>Number of Screws</t>
  </si>
  <si>
    <t>Vision Accuracy Percentage</t>
  </si>
  <si>
    <t>False Positives(count)</t>
  </si>
  <si>
    <t>Average (V05,10, 15,20)</t>
  </si>
  <si>
    <t>Top Trials</t>
  </si>
  <si>
    <t>Vision Accuracy Percentage Averages</t>
  </si>
  <si>
    <t>Trial/Computer</t>
  </si>
  <si>
    <t>Total True Positives</t>
  </si>
  <si>
    <t>Total False Positives</t>
  </si>
  <si>
    <t>S15_S_nl</t>
  </si>
  <si>
    <t>S15_S_wl</t>
  </si>
  <si>
    <t>S15_XL_nl</t>
  </si>
  <si>
    <t>S15_XL_wl</t>
  </si>
  <si>
    <t>S25_S_nl</t>
  </si>
  <si>
    <t>S25_S_wl</t>
  </si>
  <si>
    <t>S25_XL_nl</t>
  </si>
  <si>
    <t>S25_XL_wl</t>
  </si>
  <si>
    <t>V10_S15_XL_nl</t>
  </si>
  <si>
    <t>V15_S15_XL_nl</t>
  </si>
  <si>
    <t>V10_S15_XL_wl</t>
  </si>
  <si>
    <t>V15_S15_XL_wl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</si>
</sst>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202124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7D7D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2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3" xfId="0" applyFont="1" applyBorder="1"/>
    <xf numFmtId="0" fontId="2" fillId="2" borderId="26" xfId="0" applyFont="1" applyFill="1" applyBorder="1" applyAlignment="1">
      <alignment horizontal="right" wrapText="1"/>
    </xf>
    <xf numFmtId="0" fontId="2" fillId="2" borderId="27" xfId="0" applyFont="1" applyFill="1" applyBorder="1" applyAlignment="1">
      <alignment horizontal="right" wrapText="1"/>
    </xf>
    <xf numFmtId="0" fontId="2" fillId="2" borderId="31" xfId="0" applyFont="1" applyFill="1" applyBorder="1" applyAlignment="1">
      <alignment horizontal="right" wrapText="1"/>
    </xf>
    <xf numFmtId="0" fontId="0" fillId="0" borderId="34" xfId="0" applyBorder="1"/>
    <xf numFmtId="0" fontId="0" fillId="0" borderId="32" xfId="0" applyBorder="1"/>
    <xf numFmtId="0" fontId="0" fillId="0" borderId="33" xfId="0" applyBorder="1"/>
    <xf numFmtId="0" fontId="0" fillId="0" borderId="7" xfId="0" applyBorder="1"/>
    <xf numFmtId="0" fontId="1" fillId="4" borderId="16" xfId="0" applyFont="1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3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2" fillId="0" borderId="1" xfId="0" applyFont="1" applyBorder="1" applyAlignment="1">
      <alignment horizontal="right" wrapText="1"/>
    </xf>
    <xf numFmtId="0" fontId="1" fillId="0" borderId="37" xfId="0" applyFont="1" applyBorder="1"/>
    <xf numFmtId="0" fontId="1" fillId="0" borderId="38" xfId="0" applyFont="1" applyBorder="1"/>
    <xf numFmtId="0" fontId="5" fillId="0" borderId="0" xfId="0" applyFont="1"/>
    <xf numFmtId="0" fontId="2" fillId="2" borderId="34" xfId="0" applyFont="1" applyFill="1" applyBorder="1" applyAlignment="1">
      <alignment horizontal="right" wrapText="1"/>
    </xf>
    <xf numFmtId="0" fontId="2" fillId="2" borderId="39" xfId="0" applyFont="1" applyFill="1" applyBorder="1" applyAlignment="1">
      <alignment horizontal="right" wrapText="1"/>
    </xf>
    <xf numFmtId="164" fontId="0" fillId="0" borderId="2" xfId="0" applyNumberFormat="1" applyBorder="1"/>
    <xf numFmtId="164" fontId="0" fillId="0" borderId="13" xfId="0" applyNumberFormat="1" applyBorder="1"/>
    <xf numFmtId="0" fontId="1" fillId="0" borderId="34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3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40" xfId="0" applyFont="1" applyBorder="1" applyAlignment="1">
      <alignment horizontal="right" wrapText="1"/>
    </xf>
    <xf numFmtId="0" fontId="2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36" xfId="0" applyFont="1" applyBorder="1"/>
    <xf numFmtId="164" fontId="0" fillId="0" borderId="4" xfId="0" applyNumberFormat="1" applyBorder="1"/>
    <xf numFmtId="0" fontId="0" fillId="4" borderId="0" xfId="0" applyFill="1"/>
    <xf numFmtId="0" fontId="1" fillId="4" borderId="38" xfId="0" applyFont="1" applyFill="1" applyBorder="1"/>
    <xf numFmtId="164" fontId="0" fillId="4" borderId="7" xfId="0" applyNumberFormat="1" applyFill="1" applyBorder="1"/>
    <xf numFmtId="164" fontId="0" fillId="4" borderId="2" xfId="0" applyNumberFormat="1" applyFill="1" applyBorder="1"/>
    <xf numFmtId="164" fontId="0" fillId="4" borderId="8" xfId="0" applyNumberFormat="1" applyFill="1" applyBorder="1"/>
    <xf numFmtId="164" fontId="0" fillId="4" borderId="16" xfId="0" applyNumberFormat="1" applyFill="1" applyBorder="1"/>
    <xf numFmtId="164" fontId="0" fillId="3" borderId="2" xfId="0" applyNumberFormat="1" applyFill="1" applyBorder="1"/>
    <xf numFmtId="164" fontId="0" fillId="5" borderId="2" xfId="0" applyNumberFormat="1" applyFill="1" applyBorder="1"/>
    <xf numFmtId="164" fontId="0" fillId="6" borderId="2" xfId="0" applyNumberFormat="1" applyFill="1" applyBorder="1"/>
    <xf numFmtId="164" fontId="0" fillId="7" borderId="2" xfId="0" applyNumberFormat="1" applyFill="1" applyBorder="1"/>
    <xf numFmtId="164" fontId="0" fillId="8" borderId="2" xfId="0" applyNumberFormat="1" applyFill="1" applyBorder="1"/>
    <xf numFmtId="164" fontId="0" fillId="9" borderId="2" xfId="0" applyNumberFormat="1" applyFill="1" applyBorder="1"/>
    <xf numFmtId="0" fontId="2" fillId="0" borderId="39" xfId="0" applyFont="1" applyBorder="1" applyAlignment="1">
      <alignment horizontal="right" wrapText="1"/>
    </xf>
    <xf numFmtId="164" fontId="3" fillId="3" borderId="16" xfId="0" applyNumberFormat="1" applyFont="1" applyFill="1" applyBorder="1"/>
    <xf numFmtId="164" fontId="3" fillId="9" borderId="16" xfId="0" applyNumberFormat="1" applyFont="1" applyFill="1" applyBorder="1"/>
    <xf numFmtId="164" fontId="3" fillId="5" borderId="21" xfId="0" applyNumberFormat="1" applyFont="1" applyFill="1" applyBorder="1"/>
    <xf numFmtId="164" fontId="3" fillId="8" borderId="17" xfId="0" applyNumberFormat="1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4" xfId="0" applyFont="1" applyBorder="1"/>
    <xf numFmtId="164" fontId="0" fillId="0" borderId="22" xfId="0" applyNumberFormat="1" applyBorder="1"/>
    <xf numFmtId="0" fontId="1" fillId="3" borderId="30" xfId="0" applyFont="1" applyFill="1" applyBorder="1" applyAlignment="1">
      <alignment wrapText="1"/>
    </xf>
    <xf numFmtId="0" fontId="1" fillId="3" borderId="35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FF"/>
      <color rgb="FFFF00F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Vision Accuracy Percentage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V10_S15_XL_nl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Sheet1!$B$67:$H$67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HP1</c:v>
                </c:pt>
                <c:pt idx="6">
                  <c:v>FUJI1</c:v>
                </c:pt>
              </c:strCache>
            </c:strRef>
          </c:cat>
          <c:val>
            <c:numRef>
              <c:f>Sheet1!$B$68:$H$68</c:f>
              <c:numCache>
                <c:formatCode>General</c:formatCode>
                <c:ptCount val="7"/>
                <c:pt idx="0">
                  <c:v>95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75</c:v>
                </c:pt>
                <c:pt idx="4">
                  <c:v>57.894736842105267</c:v>
                </c:pt>
                <c:pt idx="5">
                  <c:v>53.846153846153847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0-4E2E-A592-3F0D5420329E}"/>
            </c:ext>
          </c:extLst>
        </c:ser>
        <c:ser>
          <c:idx val="2"/>
          <c:order val="1"/>
          <c:tx>
            <c:strRef>
              <c:f>Sheet1!$A$70</c:f>
              <c:strCache>
                <c:ptCount val="1"/>
                <c:pt idx="0">
                  <c:v>V10_S15_XL_wl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Sheet1!$B$67:$H$67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HP1</c:v>
                </c:pt>
                <c:pt idx="6">
                  <c:v>FUJI1</c:v>
                </c:pt>
              </c:strCache>
            </c:strRef>
          </c:cat>
          <c:val>
            <c:numRef>
              <c:f>Sheet1!$B$70:$H$70</c:f>
              <c:numCache>
                <c:formatCode>General</c:formatCode>
                <c:ptCount val="7"/>
                <c:pt idx="0">
                  <c:v>80</c:v>
                </c:pt>
                <c:pt idx="1">
                  <c:v>90.476190476190482</c:v>
                </c:pt>
                <c:pt idx="2">
                  <c:v>92.857142857142861</c:v>
                </c:pt>
                <c:pt idx="3">
                  <c:v>62.5</c:v>
                </c:pt>
                <c:pt idx="4">
                  <c:v>63.157894736842103</c:v>
                </c:pt>
                <c:pt idx="5">
                  <c:v>53.846153846153847</c:v>
                </c:pt>
                <c:pt idx="6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0-4E2E-A592-3F0D5420329E}"/>
            </c:ext>
          </c:extLst>
        </c:ser>
        <c:ser>
          <c:idx val="1"/>
          <c:order val="2"/>
          <c:tx>
            <c:strRef>
              <c:f>Sheet1!$A$69</c:f>
              <c:strCache>
                <c:ptCount val="1"/>
                <c:pt idx="0">
                  <c:v>V15_S15_XL_nl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Sheet1!$B$67:$H$67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HP1</c:v>
                </c:pt>
                <c:pt idx="6">
                  <c:v>FUJI1</c:v>
                </c:pt>
              </c:strCache>
            </c:strRef>
          </c:cat>
          <c:val>
            <c:numRef>
              <c:f>Sheet1!$B$69:$H$69</c:f>
              <c:numCache>
                <c:formatCode>General</c:formatCode>
                <c:ptCount val="7"/>
                <c:pt idx="0">
                  <c:v>95</c:v>
                </c:pt>
                <c:pt idx="1">
                  <c:v>71.428571428571431</c:v>
                </c:pt>
                <c:pt idx="2">
                  <c:v>57.142857142857139</c:v>
                </c:pt>
                <c:pt idx="3">
                  <c:v>81.25</c:v>
                </c:pt>
                <c:pt idx="4">
                  <c:v>42.105263157894733</c:v>
                </c:pt>
                <c:pt idx="5">
                  <c:v>23.076923076923077</c:v>
                </c:pt>
                <c:pt idx="6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0-4E2E-A592-3F0D5420329E}"/>
            </c:ext>
          </c:extLst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V15_S15_XL_wl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Sheet1!$B$67:$H$67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HP1</c:v>
                </c:pt>
                <c:pt idx="6">
                  <c:v>FUJI1</c:v>
                </c:pt>
              </c:strCache>
            </c:strRef>
          </c:cat>
          <c:val>
            <c:numRef>
              <c:f>Sheet1!$B$71:$H$71</c:f>
              <c:numCache>
                <c:formatCode>General</c:formatCode>
                <c:ptCount val="7"/>
                <c:pt idx="0">
                  <c:v>85</c:v>
                </c:pt>
                <c:pt idx="1">
                  <c:v>80.952380952380949</c:v>
                </c:pt>
                <c:pt idx="2">
                  <c:v>71.428571428571431</c:v>
                </c:pt>
                <c:pt idx="3">
                  <c:v>75</c:v>
                </c:pt>
                <c:pt idx="4">
                  <c:v>57.894736842105267</c:v>
                </c:pt>
                <c:pt idx="5">
                  <c:v>38.461538461538467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0-4E2E-A592-3F0D54203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311455"/>
        <c:axId val="306306175"/>
      </c:barChart>
      <c:catAx>
        <c:axId val="3063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6175"/>
        <c:crosses val="autoZero"/>
        <c:auto val="1"/>
        <c:lblAlgn val="ctr"/>
        <c:lblOffset val="100"/>
        <c:noMultiLvlLbl val="0"/>
      </c:catAx>
      <c:valAx>
        <c:axId val="3063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Vision Accuracy Percentage</a:t>
            </a:r>
            <a:r>
              <a:rPr lang="en-US" baseline="0"/>
              <a:t> for each computer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Vision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Sheet1!$A$77:$A$83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FUJI1</c:v>
                </c:pt>
                <c:pt idx="6">
                  <c:v>HP1</c:v>
                </c:pt>
              </c:strCache>
            </c:strRef>
          </c:cat>
          <c:val>
            <c:numRef>
              <c:f>Sheet1!$B$77:$B$83</c:f>
              <c:numCache>
                <c:formatCode>0.0</c:formatCode>
                <c:ptCount val="7"/>
                <c:pt idx="0">
                  <c:v>70.15625</c:v>
                </c:pt>
                <c:pt idx="1">
                  <c:v>71.279761904761898</c:v>
                </c:pt>
                <c:pt idx="2">
                  <c:v>48.437500000000007</c:v>
                </c:pt>
                <c:pt idx="3">
                  <c:v>49.21875</c:v>
                </c:pt>
                <c:pt idx="4">
                  <c:v>38.486842105263158</c:v>
                </c:pt>
                <c:pt idx="5">
                  <c:v>47.115384615384627</c:v>
                </c:pt>
                <c:pt idx="6">
                  <c:v>48.697916666666657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FD2-92B1-142200DDD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965231"/>
        <c:axId val="309088143"/>
      </c:barChart>
      <c:catAx>
        <c:axId val="3349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88143"/>
        <c:crosses val="autoZero"/>
        <c:auto val="1"/>
        <c:lblAlgn val="ctr"/>
        <c:lblOffset val="100"/>
        <c:noMultiLvlLbl val="0"/>
      </c:catAx>
      <c:valAx>
        <c:axId val="3090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254602</xdr:colOff>
      <xdr:row>52</xdr:row>
      <xdr:rowOff>21494</xdr:rowOff>
    </xdr:from>
    <xdr:to>
      <xdr:col>19</xdr:col>
      <xdr:colOff>451291</xdr:colOff>
      <xdr:row>71</xdr:row>
      <xdr:rowOff>52974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DE0A1-9703-16A2-0082-D4F50D71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585761</xdr:colOff>
      <xdr:row>73</xdr:row>
      <xdr:rowOff>57658</xdr:rowOff>
    </xdr:from>
    <xdr:to>
      <xdr:col>14</xdr:col>
      <xdr:colOff>128359</xdr:colOff>
      <xdr:row>94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DA1CF2-D74E-1B54-2029-8D6137462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4472-8E4F-4040-B9F5-D5F417FCC40A}">
  <dimension ref="A1:AJ170"/>
  <sheetViews>
    <sheetView tabSelected="1" topLeftCell="A7" zoomScale="85" zoomScaleNormal="85" workbookViewId="0">
      <pane xSplit="1" topLeftCell="B1" activePane="topRight" state="frozen"/>
      <selection pane="topRight" activeCell="G37" sqref="G37"/>
    </sheetView>
  </sheetViews>
  <sheetFormatPr defaultRowHeight="14.25" x14ac:dyDescent="0.45"/>
  <cols>
    <col min="1" max="1" width="44.86328125" style="1" customWidth="1"/>
    <col min="2" max="2" width="12" customWidth="1"/>
  </cols>
  <sheetData>
    <row r="1" spans="1:35" ht="23.25" x14ac:dyDescent="0.7">
      <c r="A1" s="37" t="s">
        <v>12</v>
      </c>
    </row>
    <row r="2" spans="1:35" ht="21.4" thickBot="1" x14ac:dyDescent="0.7">
      <c r="A2" s="41" t="s">
        <v>13</v>
      </c>
    </row>
    <row r="3" spans="1:35" s="1" customFormat="1" ht="14.65" thickBot="1" x14ac:dyDescent="0.5">
      <c r="A3" s="14" t="s">
        <v>7</v>
      </c>
      <c r="B3" s="83" t="s">
        <v>0</v>
      </c>
      <c r="C3" s="84"/>
      <c r="D3" s="84"/>
      <c r="E3" s="85"/>
      <c r="F3" s="15"/>
      <c r="G3" s="86" t="s">
        <v>1</v>
      </c>
      <c r="H3" s="84"/>
      <c r="I3" s="84"/>
      <c r="J3" s="85"/>
      <c r="K3" s="15"/>
      <c r="L3" s="86" t="s">
        <v>2</v>
      </c>
      <c r="M3" s="84"/>
      <c r="N3" s="84"/>
      <c r="O3" s="85"/>
      <c r="P3" s="15"/>
      <c r="Q3" s="86" t="s">
        <v>3</v>
      </c>
      <c r="R3" s="84"/>
      <c r="S3" s="84"/>
      <c r="T3" s="85"/>
      <c r="U3" s="15"/>
      <c r="V3" s="86" t="s">
        <v>4</v>
      </c>
      <c r="W3" s="84"/>
      <c r="X3" s="84"/>
      <c r="Y3" s="85"/>
      <c r="Z3" s="15"/>
      <c r="AA3" s="86" t="s">
        <v>6</v>
      </c>
      <c r="AB3" s="84"/>
      <c r="AC3" s="84"/>
      <c r="AD3" s="85"/>
      <c r="AE3" s="15"/>
      <c r="AF3" s="86" t="s">
        <v>5</v>
      </c>
      <c r="AG3" s="84"/>
      <c r="AH3" s="84"/>
      <c r="AI3" s="87"/>
    </row>
    <row r="4" spans="1:35" ht="14.65" thickBot="1" x14ac:dyDescent="0.5">
      <c r="A4" s="20" t="s">
        <v>14</v>
      </c>
      <c r="B4" s="23" t="s">
        <v>15</v>
      </c>
      <c r="C4" s="21" t="s">
        <v>10</v>
      </c>
      <c r="D4" s="21" t="s">
        <v>11</v>
      </c>
      <c r="E4" s="22" t="s">
        <v>16</v>
      </c>
      <c r="F4" s="42"/>
      <c r="G4" s="23" t="s">
        <v>15</v>
      </c>
      <c r="H4" s="21" t="s">
        <v>10</v>
      </c>
      <c r="I4" s="21" t="s">
        <v>11</v>
      </c>
      <c r="J4" s="22" t="s">
        <v>16</v>
      </c>
      <c r="K4" s="24"/>
      <c r="L4" s="23" t="s">
        <v>15</v>
      </c>
      <c r="M4" s="21" t="s">
        <v>10</v>
      </c>
      <c r="N4" s="21" t="s">
        <v>11</v>
      </c>
      <c r="O4" s="22" t="s">
        <v>16</v>
      </c>
      <c r="P4" s="24"/>
      <c r="Q4" s="23" t="s">
        <v>15</v>
      </c>
      <c r="R4" s="21" t="s">
        <v>10</v>
      </c>
      <c r="S4" s="21" t="s">
        <v>11</v>
      </c>
      <c r="T4" s="22" t="s">
        <v>16</v>
      </c>
      <c r="U4" s="24"/>
      <c r="V4" s="23" t="s">
        <v>15</v>
      </c>
      <c r="W4" s="21" t="s">
        <v>10</v>
      </c>
      <c r="X4" s="21" t="s">
        <v>11</v>
      </c>
      <c r="Y4" s="22" t="s">
        <v>16</v>
      </c>
      <c r="Z4" s="24"/>
      <c r="AA4" s="23" t="s">
        <v>15</v>
      </c>
      <c r="AB4" s="21" t="s">
        <v>10</v>
      </c>
      <c r="AC4" s="21" t="s">
        <v>11</v>
      </c>
      <c r="AD4" s="22" t="s">
        <v>16</v>
      </c>
      <c r="AE4" s="24"/>
      <c r="AF4" s="23" t="s">
        <v>15</v>
      </c>
      <c r="AG4" s="21" t="s">
        <v>10</v>
      </c>
      <c r="AH4" s="21" t="s">
        <v>11</v>
      </c>
      <c r="AI4" s="22" t="s">
        <v>16</v>
      </c>
    </row>
    <row r="5" spans="1:35" x14ac:dyDescent="0.45">
      <c r="A5" s="16" t="s">
        <v>26</v>
      </c>
      <c r="B5" s="34">
        <v>20</v>
      </c>
      <c r="C5" s="35">
        <v>19</v>
      </c>
      <c r="D5" s="35">
        <v>14</v>
      </c>
      <c r="E5" s="36">
        <v>14</v>
      </c>
      <c r="F5" s="17"/>
      <c r="G5" s="34">
        <v>19</v>
      </c>
      <c r="H5" s="35">
        <v>18</v>
      </c>
      <c r="I5" s="35">
        <v>15</v>
      </c>
      <c r="J5" s="36">
        <v>9</v>
      </c>
      <c r="K5" s="26"/>
      <c r="L5" s="25">
        <v>12</v>
      </c>
      <c r="M5" s="18">
        <v>11</v>
      </c>
      <c r="N5" s="18">
        <v>6</v>
      </c>
      <c r="O5" s="19">
        <v>3</v>
      </c>
      <c r="P5" s="26"/>
      <c r="Q5" s="25">
        <v>16</v>
      </c>
      <c r="R5" s="18">
        <v>14</v>
      </c>
      <c r="S5" s="18">
        <v>12</v>
      </c>
      <c r="T5" s="19">
        <v>9</v>
      </c>
      <c r="U5" s="26"/>
      <c r="V5" s="25">
        <v>14</v>
      </c>
      <c r="W5" s="18">
        <v>12</v>
      </c>
      <c r="X5" s="18">
        <v>8</v>
      </c>
      <c r="Y5" s="19">
        <v>5</v>
      </c>
      <c r="Z5" s="26"/>
      <c r="AA5" s="25">
        <v>10</v>
      </c>
      <c r="AB5" s="18">
        <v>8</v>
      </c>
      <c r="AC5" s="18">
        <v>8</v>
      </c>
      <c r="AD5" s="19">
        <v>6</v>
      </c>
      <c r="AE5" s="26"/>
      <c r="AF5" s="25">
        <v>9</v>
      </c>
      <c r="AG5" s="18">
        <v>8</v>
      </c>
      <c r="AH5" s="18">
        <v>5</v>
      </c>
      <c r="AI5" s="19">
        <v>2</v>
      </c>
    </row>
    <row r="6" spans="1:35" x14ac:dyDescent="0.45">
      <c r="A6" s="12" t="s">
        <v>27</v>
      </c>
      <c r="B6" s="27">
        <v>20</v>
      </c>
      <c r="C6" s="5">
        <v>18</v>
      </c>
      <c r="D6" s="5">
        <v>18</v>
      </c>
      <c r="E6" s="6">
        <v>17</v>
      </c>
      <c r="F6" s="9"/>
      <c r="G6" s="27">
        <v>21</v>
      </c>
      <c r="H6" s="5">
        <v>18</v>
      </c>
      <c r="I6" s="5">
        <v>17</v>
      </c>
      <c r="J6" s="6">
        <v>8</v>
      </c>
      <c r="K6" s="24"/>
      <c r="L6" s="27">
        <v>13</v>
      </c>
      <c r="M6" s="5">
        <v>12</v>
      </c>
      <c r="N6" s="5">
        <v>10</v>
      </c>
      <c r="O6" s="6">
        <v>6</v>
      </c>
      <c r="P6" s="24"/>
      <c r="Q6" s="27">
        <v>15</v>
      </c>
      <c r="R6" s="5">
        <v>15</v>
      </c>
      <c r="S6" s="5">
        <v>11</v>
      </c>
      <c r="T6" s="6">
        <v>10</v>
      </c>
      <c r="U6" s="24"/>
      <c r="V6" s="27">
        <v>14</v>
      </c>
      <c r="W6" s="5">
        <v>13</v>
      </c>
      <c r="X6" s="5">
        <v>13</v>
      </c>
      <c r="Y6" s="6">
        <v>10</v>
      </c>
      <c r="Z6" s="24"/>
      <c r="AA6" s="27">
        <v>12</v>
      </c>
      <c r="AB6" s="5">
        <v>10</v>
      </c>
      <c r="AC6" s="5">
        <v>10</v>
      </c>
      <c r="AD6" s="6">
        <v>9</v>
      </c>
      <c r="AE6" s="24"/>
      <c r="AF6" s="27">
        <v>9</v>
      </c>
      <c r="AG6" s="5">
        <v>9</v>
      </c>
      <c r="AH6" s="5">
        <v>6</v>
      </c>
      <c r="AI6" s="6">
        <v>6</v>
      </c>
    </row>
    <row r="7" spans="1:35" s="61" customFormat="1" x14ac:dyDescent="0.45">
      <c r="A7" s="28" t="s">
        <v>28</v>
      </c>
      <c r="B7" s="31">
        <v>20</v>
      </c>
      <c r="C7" s="30">
        <v>20</v>
      </c>
      <c r="D7" s="30">
        <v>19</v>
      </c>
      <c r="E7" s="32">
        <v>19</v>
      </c>
      <c r="F7" s="29"/>
      <c r="G7" s="31">
        <v>19</v>
      </c>
      <c r="H7" s="30">
        <v>18</v>
      </c>
      <c r="I7" s="30">
        <v>15</v>
      </c>
      <c r="J7" s="32">
        <v>10</v>
      </c>
      <c r="K7" s="33"/>
      <c r="L7" s="31">
        <v>12</v>
      </c>
      <c r="M7" s="30">
        <v>10</v>
      </c>
      <c r="N7" s="30">
        <v>8</v>
      </c>
      <c r="O7" s="32">
        <v>3</v>
      </c>
      <c r="P7" s="33"/>
      <c r="Q7" s="31">
        <v>13</v>
      </c>
      <c r="R7" s="30">
        <v>13</v>
      </c>
      <c r="S7" s="30">
        <v>14</v>
      </c>
      <c r="T7" s="32">
        <v>12</v>
      </c>
      <c r="U7" s="33"/>
      <c r="V7" s="31">
        <v>13</v>
      </c>
      <c r="W7" s="30">
        <v>11</v>
      </c>
      <c r="X7" s="30">
        <v>8</v>
      </c>
      <c r="Y7" s="32">
        <v>3</v>
      </c>
      <c r="Z7" s="33"/>
      <c r="AA7" s="31">
        <v>12</v>
      </c>
      <c r="AB7" s="30">
        <v>12</v>
      </c>
      <c r="AC7" s="30">
        <v>11</v>
      </c>
      <c r="AD7" s="32">
        <v>6</v>
      </c>
      <c r="AE7" s="33"/>
      <c r="AF7" s="31">
        <v>8</v>
      </c>
      <c r="AG7" s="30">
        <v>7</v>
      </c>
      <c r="AH7" s="30">
        <v>3</v>
      </c>
      <c r="AI7" s="32">
        <v>2</v>
      </c>
    </row>
    <row r="8" spans="1:35" s="61" customFormat="1" x14ac:dyDescent="0.45">
      <c r="A8" s="28" t="s">
        <v>29</v>
      </c>
      <c r="B8" s="31">
        <v>20</v>
      </c>
      <c r="C8" s="30">
        <v>20</v>
      </c>
      <c r="D8" s="30">
        <v>19</v>
      </c>
      <c r="E8" s="32">
        <v>19</v>
      </c>
      <c r="F8" s="29"/>
      <c r="G8" s="31">
        <v>21</v>
      </c>
      <c r="H8" s="30">
        <v>19</v>
      </c>
      <c r="I8" s="30">
        <v>17</v>
      </c>
      <c r="J8" s="32">
        <v>12</v>
      </c>
      <c r="K8" s="33"/>
      <c r="L8" s="31">
        <v>14</v>
      </c>
      <c r="M8" s="30">
        <v>13</v>
      </c>
      <c r="N8" s="30">
        <v>10</v>
      </c>
      <c r="O8" s="32">
        <v>5</v>
      </c>
      <c r="P8" s="33"/>
      <c r="Q8" s="31">
        <v>14</v>
      </c>
      <c r="R8" s="30">
        <v>14</v>
      </c>
      <c r="S8" s="30">
        <v>14</v>
      </c>
      <c r="T8" s="32">
        <v>12</v>
      </c>
      <c r="U8" s="33"/>
      <c r="V8" s="31">
        <v>14</v>
      </c>
      <c r="W8" s="30">
        <v>14</v>
      </c>
      <c r="X8" s="30">
        <v>13</v>
      </c>
      <c r="Y8" s="32">
        <v>8</v>
      </c>
      <c r="Z8" s="33"/>
      <c r="AA8" s="31">
        <v>12</v>
      </c>
      <c r="AB8" s="30">
        <v>12</v>
      </c>
      <c r="AC8" s="30">
        <v>10</v>
      </c>
      <c r="AD8" s="32">
        <v>9</v>
      </c>
      <c r="AE8" s="33"/>
      <c r="AF8" s="31">
        <v>10</v>
      </c>
      <c r="AG8" s="30">
        <v>9</v>
      </c>
      <c r="AH8" s="30">
        <v>6</v>
      </c>
      <c r="AI8" s="32">
        <v>6</v>
      </c>
    </row>
    <row r="9" spans="1:35" x14ac:dyDescent="0.45">
      <c r="A9" s="12" t="s">
        <v>30</v>
      </c>
      <c r="B9" s="27">
        <v>19</v>
      </c>
      <c r="C9" s="5">
        <v>19</v>
      </c>
      <c r="D9" s="5">
        <v>18</v>
      </c>
      <c r="E9" s="6">
        <v>15</v>
      </c>
      <c r="F9" s="9"/>
      <c r="G9" s="27">
        <v>19</v>
      </c>
      <c r="H9" s="5">
        <v>20</v>
      </c>
      <c r="I9" s="5">
        <v>14</v>
      </c>
      <c r="J9" s="6">
        <v>12</v>
      </c>
      <c r="K9" s="24"/>
      <c r="L9" s="27">
        <v>13</v>
      </c>
      <c r="M9" s="5">
        <v>12</v>
      </c>
      <c r="N9" s="5">
        <v>7</v>
      </c>
      <c r="O9" s="6">
        <v>6</v>
      </c>
      <c r="P9" s="24"/>
      <c r="Q9" s="27">
        <v>16</v>
      </c>
      <c r="R9" s="5">
        <v>15</v>
      </c>
      <c r="S9" s="5">
        <v>13</v>
      </c>
      <c r="T9" s="6">
        <v>11</v>
      </c>
      <c r="U9" s="24"/>
      <c r="V9" s="27">
        <v>13</v>
      </c>
      <c r="W9" s="5">
        <v>12</v>
      </c>
      <c r="X9" s="5">
        <v>9</v>
      </c>
      <c r="Y9" s="6">
        <v>4</v>
      </c>
      <c r="Z9" s="24"/>
      <c r="AA9" s="27">
        <v>10</v>
      </c>
      <c r="AB9" s="5">
        <v>9</v>
      </c>
      <c r="AC9" s="5">
        <v>7</v>
      </c>
      <c r="AD9" s="6">
        <v>6</v>
      </c>
      <c r="AE9" s="24"/>
      <c r="AF9" s="27">
        <v>10</v>
      </c>
      <c r="AG9" s="5">
        <v>10</v>
      </c>
      <c r="AH9" s="5">
        <v>5</v>
      </c>
      <c r="AI9" s="6">
        <v>2</v>
      </c>
    </row>
    <row r="10" spans="1:35" x14ac:dyDescent="0.45">
      <c r="A10" s="12" t="s">
        <v>31</v>
      </c>
      <c r="B10" s="27">
        <v>19</v>
      </c>
      <c r="C10" s="5">
        <v>19</v>
      </c>
      <c r="D10" s="5">
        <v>19</v>
      </c>
      <c r="E10" s="6">
        <v>17</v>
      </c>
      <c r="F10" s="9"/>
      <c r="G10" s="27">
        <v>20</v>
      </c>
      <c r="H10" s="5">
        <v>20</v>
      </c>
      <c r="I10" s="5">
        <v>18</v>
      </c>
      <c r="J10" s="6">
        <v>12</v>
      </c>
      <c r="K10" s="24"/>
      <c r="L10" s="27">
        <v>13</v>
      </c>
      <c r="M10" s="5">
        <v>12</v>
      </c>
      <c r="N10" s="5">
        <v>11</v>
      </c>
      <c r="O10" s="6">
        <v>8</v>
      </c>
      <c r="P10" s="24"/>
      <c r="Q10" s="27">
        <v>15</v>
      </c>
      <c r="R10" s="5">
        <v>15</v>
      </c>
      <c r="S10" s="5">
        <v>14</v>
      </c>
      <c r="T10" s="6">
        <v>12</v>
      </c>
      <c r="U10" s="24"/>
      <c r="V10" s="27">
        <v>14</v>
      </c>
      <c r="W10" s="5">
        <v>13</v>
      </c>
      <c r="X10" s="5">
        <v>13</v>
      </c>
      <c r="Y10" s="6">
        <v>15</v>
      </c>
      <c r="Z10" s="24"/>
      <c r="AA10" s="27">
        <v>12</v>
      </c>
      <c r="AB10" s="5">
        <v>10</v>
      </c>
      <c r="AC10" s="5">
        <v>9</v>
      </c>
      <c r="AD10" s="6">
        <v>9</v>
      </c>
      <c r="AE10" s="24"/>
      <c r="AF10" s="27">
        <v>10</v>
      </c>
      <c r="AG10" s="5">
        <v>11</v>
      </c>
      <c r="AH10" s="5">
        <v>7</v>
      </c>
      <c r="AI10" s="6">
        <v>6</v>
      </c>
    </row>
    <row r="11" spans="1:35" s="61" customFormat="1" x14ac:dyDescent="0.45">
      <c r="A11" s="28" t="s">
        <v>32</v>
      </c>
      <c r="B11" s="31">
        <v>20</v>
      </c>
      <c r="C11" s="30">
        <v>20</v>
      </c>
      <c r="D11" s="30">
        <v>20</v>
      </c>
      <c r="E11" s="32">
        <v>20</v>
      </c>
      <c r="F11" s="29"/>
      <c r="G11" s="31">
        <v>18</v>
      </c>
      <c r="H11" s="30">
        <v>18</v>
      </c>
      <c r="I11" s="30">
        <v>15</v>
      </c>
      <c r="J11" s="32">
        <v>10</v>
      </c>
      <c r="K11" s="33"/>
      <c r="L11" s="31">
        <v>12</v>
      </c>
      <c r="M11" s="30">
        <v>12</v>
      </c>
      <c r="N11" s="30">
        <v>9</v>
      </c>
      <c r="O11" s="32">
        <v>7</v>
      </c>
      <c r="P11" s="33"/>
      <c r="Q11" s="31">
        <v>15</v>
      </c>
      <c r="R11" s="30">
        <v>14</v>
      </c>
      <c r="S11" s="30">
        <v>12</v>
      </c>
      <c r="T11" s="32">
        <v>12</v>
      </c>
      <c r="U11" s="33"/>
      <c r="V11" s="31">
        <v>15</v>
      </c>
      <c r="W11" s="30">
        <v>12</v>
      </c>
      <c r="X11" s="30">
        <v>10</v>
      </c>
      <c r="Y11" s="32">
        <v>3</v>
      </c>
      <c r="Z11" s="33"/>
      <c r="AA11" s="31">
        <v>12</v>
      </c>
      <c r="AB11" s="30">
        <v>12</v>
      </c>
      <c r="AC11" s="30">
        <v>11</v>
      </c>
      <c r="AD11" s="32">
        <v>8</v>
      </c>
      <c r="AE11" s="33"/>
      <c r="AF11" s="31">
        <v>9</v>
      </c>
      <c r="AG11" s="30">
        <v>8</v>
      </c>
      <c r="AH11" s="30">
        <v>4</v>
      </c>
      <c r="AI11" s="32">
        <v>4</v>
      </c>
    </row>
    <row r="12" spans="1:35" s="61" customFormat="1" x14ac:dyDescent="0.45">
      <c r="A12" s="28" t="s">
        <v>33</v>
      </c>
      <c r="B12" s="31">
        <v>20</v>
      </c>
      <c r="C12" s="30">
        <v>20</v>
      </c>
      <c r="D12" s="30">
        <v>20</v>
      </c>
      <c r="E12" s="32">
        <v>19</v>
      </c>
      <c r="F12" s="29"/>
      <c r="G12" s="31">
        <v>20</v>
      </c>
      <c r="H12" s="30">
        <v>18</v>
      </c>
      <c r="I12" s="30">
        <v>16</v>
      </c>
      <c r="J12" s="32">
        <v>12</v>
      </c>
      <c r="K12" s="33"/>
      <c r="L12" s="31">
        <v>13</v>
      </c>
      <c r="M12" s="30">
        <v>13</v>
      </c>
      <c r="N12" s="30">
        <v>12</v>
      </c>
      <c r="O12" s="32">
        <v>6</v>
      </c>
      <c r="P12" s="33"/>
      <c r="Q12" s="31">
        <v>13</v>
      </c>
      <c r="R12" s="30">
        <v>13</v>
      </c>
      <c r="S12" s="30">
        <v>13</v>
      </c>
      <c r="T12" s="32">
        <v>13</v>
      </c>
      <c r="U12" s="33"/>
      <c r="V12" s="31">
        <v>14</v>
      </c>
      <c r="W12" s="30">
        <v>14</v>
      </c>
      <c r="X12" s="30">
        <v>13</v>
      </c>
      <c r="Y12" s="32">
        <v>10</v>
      </c>
      <c r="Z12" s="33"/>
      <c r="AA12" s="31">
        <v>12</v>
      </c>
      <c r="AB12" s="30">
        <v>11</v>
      </c>
      <c r="AC12" s="30">
        <v>11</v>
      </c>
      <c r="AD12" s="32">
        <v>10</v>
      </c>
      <c r="AE12" s="33"/>
      <c r="AF12" s="31">
        <v>9</v>
      </c>
      <c r="AG12" s="30">
        <v>9</v>
      </c>
      <c r="AH12" s="30">
        <v>7</v>
      </c>
      <c r="AI12" s="32">
        <v>6</v>
      </c>
    </row>
    <row r="14" spans="1:35" ht="21.4" thickBot="1" x14ac:dyDescent="0.7">
      <c r="A14" s="41" t="s">
        <v>19</v>
      </c>
    </row>
    <row r="15" spans="1:35" s="1" customFormat="1" ht="14.65" thickBot="1" x14ac:dyDescent="0.5">
      <c r="A15" s="14" t="s">
        <v>7</v>
      </c>
      <c r="B15" s="83" t="s">
        <v>0</v>
      </c>
      <c r="C15" s="84"/>
      <c r="D15" s="84"/>
      <c r="E15" s="85"/>
      <c r="F15" s="15"/>
      <c r="G15" s="86" t="s">
        <v>1</v>
      </c>
      <c r="H15" s="84"/>
      <c r="I15" s="84"/>
      <c r="J15" s="85"/>
      <c r="K15" s="15"/>
      <c r="L15" s="86" t="s">
        <v>2</v>
      </c>
      <c r="M15" s="84"/>
      <c r="N15" s="84"/>
      <c r="O15" s="85"/>
      <c r="P15" s="15"/>
      <c r="Q15" s="86" t="s">
        <v>3</v>
      </c>
      <c r="R15" s="84"/>
      <c r="S15" s="84"/>
      <c r="T15" s="85"/>
      <c r="U15" s="15"/>
      <c r="V15" s="86" t="s">
        <v>4</v>
      </c>
      <c r="W15" s="84"/>
      <c r="X15" s="84"/>
      <c r="Y15" s="85"/>
      <c r="Z15" s="15"/>
      <c r="AA15" s="86" t="s">
        <v>6</v>
      </c>
      <c r="AB15" s="84"/>
      <c r="AC15" s="84"/>
      <c r="AD15" s="85"/>
      <c r="AE15" s="15"/>
      <c r="AF15" s="86" t="s">
        <v>5</v>
      </c>
      <c r="AG15" s="84"/>
      <c r="AH15" s="84"/>
      <c r="AI15" s="87"/>
    </row>
    <row r="16" spans="1:35" ht="14.65" thickBot="1" x14ac:dyDescent="0.5">
      <c r="A16" s="20" t="s">
        <v>14</v>
      </c>
      <c r="B16" s="23" t="s">
        <v>15</v>
      </c>
      <c r="C16" s="21" t="s">
        <v>10</v>
      </c>
      <c r="D16" s="21" t="s">
        <v>11</v>
      </c>
      <c r="E16" s="22" t="s">
        <v>16</v>
      </c>
      <c r="F16" s="42"/>
      <c r="G16" s="23" t="s">
        <v>15</v>
      </c>
      <c r="H16" s="21" t="s">
        <v>10</v>
      </c>
      <c r="I16" s="21" t="s">
        <v>11</v>
      </c>
      <c r="J16" s="22" t="s">
        <v>16</v>
      </c>
      <c r="K16" s="24"/>
      <c r="L16" s="23" t="s">
        <v>15</v>
      </c>
      <c r="M16" s="21" t="s">
        <v>10</v>
      </c>
      <c r="N16" s="21" t="s">
        <v>11</v>
      </c>
      <c r="O16" s="22" t="s">
        <v>16</v>
      </c>
      <c r="P16" s="24"/>
      <c r="Q16" s="23" t="s">
        <v>15</v>
      </c>
      <c r="R16" s="21" t="s">
        <v>10</v>
      </c>
      <c r="S16" s="21" t="s">
        <v>11</v>
      </c>
      <c r="T16" s="22" t="s">
        <v>16</v>
      </c>
      <c r="U16" s="24"/>
      <c r="V16" s="23" t="s">
        <v>15</v>
      </c>
      <c r="W16" s="21" t="s">
        <v>10</v>
      </c>
      <c r="X16" s="21" t="s">
        <v>11</v>
      </c>
      <c r="Y16" s="22" t="s">
        <v>16</v>
      </c>
      <c r="Z16" s="24"/>
      <c r="AA16" s="23" t="s">
        <v>15</v>
      </c>
      <c r="AB16" s="21" t="s">
        <v>10</v>
      </c>
      <c r="AC16" s="21" t="s">
        <v>11</v>
      </c>
      <c r="AD16" s="22" t="s">
        <v>16</v>
      </c>
      <c r="AE16" s="24"/>
      <c r="AF16" s="23" t="s">
        <v>15</v>
      </c>
      <c r="AG16" s="21" t="s">
        <v>10</v>
      </c>
      <c r="AH16" s="21" t="s">
        <v>11</v>
      </c>
      <c r="AI16" s="22" t="s">
        <v>16</v>
      </c>
    </row>
    <row r="17" spans="1:36" x14ac:dyDescent="0.45">
      <c r="A17" s="39" t="s">
        <v>26</v>
      </c>
      <c r="B17" s="25">
        <v>4</v>
      </c>
      <c r="C17" s="18">
        <v>2</v>
      </c>
      <c r="D17" s="18">
        <v>2</v>
      </c>
      <c r="E17" s="19">
        <v>3</v>
      </c>
      <c r="F17" s="26"/>
      <c r="G17" s="25">
        <v>3</v>
      </c>
      <c r="H17" s="18">
        <v>1</v>
      </c>
      <c r="I17" s="18">
        <v>2</v>
      </c>
      <c r="J17" s="19">
        <v>0</v>
      </c>
      <c r="K17" s="26"/>
      <c r="L17" s="25">
        <v>11</v>
      </c>
      <c r="M17" s="18">
        <v>2</v>
      </c>
      <c r="N17" s="18">
        <v>3</v>
      </c>
      <c r="O17" s="19">
        <v>1</v>
      </c>
      <c r="P17" s="26"/>
      <c r="Q17" s="25">
        <v>8</v>
      </c>
      <c r="R17" s="18">
        <v>7</v>
      </c>
      <c r="S17" s="18">
        <v>7</v>
      </c>
      <c r="T17" s="19">
        <v>5</v>
      </c>
      <c r="U17" s="26"/>
      <c r="V17" s="25">
        <v>8</v>
      </c>
      <c r="W17" s="18">
        <v>5</v>
      </c>
      <c r="X17" s="18">
        <v>3</v>
      </c>
      <c r="Y17" s="19">
        <v>2</v>
      </c>
      <c r="Z17" s="26"/>
      <c r="AA17" s="25">
        <v>4</v>
      </c>
      <c r="AB17" s="18">
        <v>2</v>
      </c>
      <c r="AC17" s="18">
        <v>1</v>
      </c>
      <c r="AD17" s="19">
        <v>1</v>
      </c>
      <c r="AE17" s="26"/>
      <c r="AF17" s="25">
        <v>3</v>
      </c>
      <c r="AG17" s="18">
        <v>2</v>
      </c>
      <c r="AH17" s="18">
        <v>1</v>
      </c>
      <c r="AI17" s="19">
        <v>0</v>
      </c>
    </row>
    <row r="18" spans="1:36" x14ac:dyDescent="0.45">
      <c r="A18" s="40" t="s">
        <v>27</v>
      </c>
      <c r="B18" s="27">
        <v>16</v>
      </c>
      <c r="C18" s="5">
        <v>4</v>
      </c>
      <c r="D18" s="5">
        <v>5</v>
      </c>
      <c r="E18" s="6">
        <v>4</v>
      </c>
      <c r="F18" s="24"/>
      <c r="G18" s="27">
        <v>8</v>
      </c>
      <c r="H18" s="5">
        <v>2</v>
      </c>
      <c r="I18" s="5">
        <v>0</v>
      </c>
      <c r="J18" s="6">
        <v>1</v>
      </c>
      <c r="K18" s="24"/>
      <c r="L18" s="27">
        <v>8</v>
      </c>
      <c r="M18" s="5">
        <v>5</v>
      </c>
      <c r="N18" s="5">
        <v>4</v>
      </c>
      <c r="O18" s="6">
        <v>3</v>
      </c>
      <c r="P18" s="24"/>
      <c r="Q18" s="27">
        <v>12</v>
      </c>
      <c r="R18" s="5">
        <v>6</v>
      </c>
      <c r="S18" s="5">
        <v>5</v>
      </c>
      <c r="T18" s="6">
        <v>8</v>
      </c>
      <c r="U18" s="24"/>
      <c r="V18" s="27">
        <v>11</v>
      </c>
      <c r="W18" s="5">
        <v>2</v>
      </c>
      <c r="X18" s="5">
        <v>5</v>
      </c>
      <c r="Y18" s="6">
        <v>5</v>
      </c>
      <c r="Z18" s="24"/>
      <c r="AA18" s="27">
        <v>5</v>
      </c>
      <c r="AB18" s="5">
        <v>3</v>
      </c>
      <c r="AC18" s="5">
        <v>2</v>
      </c>
      <c r="AD18" s="6">
        <v>1</v>
      </c>
      <c r="AE18" s="24"/>
      <c r="AF18" s="27">
        <v>2</v>
      </c>
      <c r="AG18" s="5">
        <v>0</v>
      </c>
      <c r="AH18" s="5">
        <v>0</v>
      </c>
      <c r="AI18" s="6">
        <v>0</v>
      </c>
    </row>
    <row r="19" spans="1:36" s="61" customFormat="1" x14ac:dyDescent="0.45">
      <c r="A19" s="62" t="s">
        <v>28</v>
      </c>
      <c r="B19" s="31">
        <v>5</v>
      </c>
      <c r="C19" s="30">
        <v>1</v>
      </c>
      <c r="D19" s="30">
        <v>0</v>
      </c>
      <c r="E19" s="32">
        <v>0</v>
      </c>
      <c r="F19" s="33"/>
      <c r="G19" s="31">
        <v>0</v>
      </c>
      <c r="H19" s="30">
        <v>0</v>
      </c>
      <c r="I19" s="30">
        <v>0</v>
      </c>
      <c r="J19" s="32">
        <v>0</v>
      </c>
      <c r="K19" s="33"/>
      <c r="L19" s="31">
        <v>0</v>
      </c>
      <c r="M19" s="30">
        <v>0</v>
      </c>
      <c r="N19" s="30">
        <v>0</v>
      </c>
      <c r="O19" s="32">
        <v>0</v>
      </c>
      <c r="P19" s="33"/>
      <c r="Q19" s="31">
        <v>6</v>
      </c>
      <c r="R19" s="30">
        <v>1</v>
      </c>
      <c r="S19" s="30">
        <v>1</v>
      </c>
      <c r="T19" s="32">
        <v>0</v>
      </c>
      <c r="U19" s="33"/>
      <c r="V19" s="31">
        <v>0</v>
      </c>
      <c r="W19" s="30">
        <v>0</v>
      </c>
      <c r="X19" s="30">
        <v>0</v>
      </c>
      <c r="Y19" s="32">
        <v>0</v>
      </c>
      <c r="Z19" s="33"/>
      <c r="AA19" s="31">
        <v>9</v>
      </c>
      <c r="AB19" s="30">
        <v>6</v>
      </c>
      <c r="AC19" s="30">
        <v>3</v>
      </c>
      <c r="AD19" s="32">
        <v>3</v>
      </c>
      <c r="AE19" s="33"/>
      <c r="AF19" s="31">
        <v>0</v>
      </c>
      <c r="AG19" s="30">
        <v>0</v>
      </c>
      <c r="AH19" s="30">
        <v>0</v>
      </c>
      <c r="AI19" s="32">
        <v>0</v>
      </c>
    </row>
    <row r="20" spans="1:36" s="61" customFormat="1" x14ac:dyDescent="0.45">
      <c r="A20" s="62" t="s">
        <v>29</v>
      </c>
      <c r="B20" s="31">
        <v>7</v>
      </c>
      <c r="C20" s="30">
        <v>4</v>
      </c>
      <c r="D20" s="30">
        <v>2</v>
      </c>
      <c r="E20" s="32">
        <v>1</v>
      </c>
      <c r="F20" s="33"/>
      <c r="G20" s="31">
        <v>2</v>
      </c>
      <c r="H20" s="30">
        <v>0</v>
      </c>
      <c r="I20" s="30">
        <v>0</v>
      </c>
      <c r="J20" s="32">
        <v>0</v>
      </c>
      <c r="K20" s="33"/>
      <c r="L20" s="31">
        <v>1</v>
      </c>
      <c r="M20" s="30">
        <v>0</v>
      </c>
      <c r="N20" s="30">
        <v>0</v>
      </c>
      <c r="O20" s="32">
        <v>0</v>
      </c>
      <c r="P20" s="33"/>
      <c r="Q20" s="31">
        <v>6</v>
      </c>
      <c r="R20" s="30">
        <v>4</v>
      </c>
      <c r="S20" s="30">
        <v>2</v>
      </c>
      <c r="T20" s="32">
        <v>0</v>
      </c>
      <c r="U20" s="33"/>
      <c r="V20" s="31">
        <v>4</v>
      </c>
      <c r="W20" s="30">
        <v>2</v>
      </c>
      <c r="X20" s="30">
        <v>2</v>
      </c>
      <c r="Y20" s="32">
        <v>2</v>
      </c>
      <c r="Z20" s="33"/>
      <c r="AA20" s="31">
        <v>6</v>
      </c>
      <c r="AB20" s="30">
        <v>4</v>
      </c>
      <c r="AC20" s="30">
        <v>1</v>
      </c>
      <c r="AD20" s="32">
        <v>0</v>
      </c>
      <c r="AE20" s="33"/>
      <c r="AF20" s="31">
        <v>3</v>
      </c>
      <c r="AG20" s="30">
        <v>2</v>
      </c>
      <c r="AH20" s="30">
        <v>1</v>
      </c>
      <c r="AI20" s="32">
        <v>0</v>
      </c>
    </row>
    <row r="21" spans="1:36" x14ac:dyDescent="0.45">
      <c r="A21" s="40" t="s">
        <v>30</v>
      </c>
      <c r="B21" s="27">
        <v>5</v>
      </c>
      <c r="C21" s="5">
        <v>3</v>
      </c>
      <c r="D21" s="5">
        <v>2</v>
      </c>
      <c r="E21" s="6">
        <v>3</v>
      </c>
      <c r="F21" s="24"/>
      <c r="G21" s="27">
        <v>4</v>
      </c>
      <c r="H21" s="5">
        <v>0</v>
      </c>
      <c r="I21" s="5">
        <v>0</v>
      </c>
      <c r="J21" s="6">
        <v>1</v>
      </c>
      <c r="K21" s="24"/>
      <c r="L21" s="27">
        <v>10</v>
      </c>
      <c r="M21" s="5">
        <v>7</v>
      </c>
      <c r="N21" s="5">
        <v>3</v>
      </c>
      <c r="O21" s="6">
        <v>4</v>
      </c>
      <c r="P21" s="24"/>
      <c r="Q21" s="27">
        <v>7</v>
      </c>
      <c r="R21" s="5">
        <v>9</v>
      </c>
      <c r="S21" s="5">
        <v>12</v>
      </c>
      <c r="T21" s="6">
        <v>7</v>
      </c>
      <c r="U21" s="24"/>
      <c r="V21" s="27">
        <v>9</v>
      </c>
      <c r="W21" s="5">
        <v>5</v>
      </c>
      <c r="X21" s="5">
        <v>4</v>
      </c>
      <c r="Y21" s="6">
        <v>3</v>
      </c>
      <c r="Z21" s="24"/>
      <c r="AA21" s="27">
        <v>6</v>
      </c>
      <c r="AB21" s="5">
        <v>3</v>
      </c>
      <c r="AC21" s="5">
        <v>3</v>
      </c>
      <c r="AD21" s="6">
        <v>3</v>
      </c>
      <c r="AE21" s="24"/>
      <c r="AF21" s="27">
        <v>4</v>
      </c>
      <c r="AG21" s="5">
        <v>1</v>
      </c>
      <c r="AH21" s="5">
        <v>0</v>
      </c>
      <c r="AI21" s="6">
        <v>0</v>
      </c>
    </row>
    <row r="22" spans="1:36" x14ac:dyDescent="0.45">
      <c r="A22" s="40" t="s">
        <v>31</v>
      </c>
      <c r="B22" s="27">
        <v>18</v>
      </c>
      <c r="C22" s="5">
        <v>7</v>
      </c>
      <c r="D22" s="5">
        <v>6</v>
      </c>
      <c r="E22" s="6">
        <v>4</v>
      </c>
      <c r="F22" s="24"/>
      <c r="G22" s="27">
        <v>6</v>
      </c>
      <c r="H22" s="5">
        <v>1</v>
      </c>
      <c r="I22" s="5">
        <v>2</v>
      </c>
      <c r="J22" s="6">
        <v>2</v>
      </c>
      <c r="K22" s="24"/>
      <c r="L22" s="27">
        <v>15</v>
      </c>
      <c r="M22" s="5">
        <v>7</v>
      </c>
      <c r="N22" s="5">
        <v>5</v>
      </c>
      <c r="O22" s="6">
        <v>4</v>
      </c>
      <c r="P22" s="24"/>
      <c r="Q22" s="27">
        <v>13</v>
      </c>
      <c r="R22" s="5">
        <v>9</v>
      </c>
      <c r="S22" s="5">
        <v>9</v>
      </c>
      <c r="T22" s="6">
        <v>6</v>
      </c>
      <c r="U22" s="24"/>
      <c r="V22" s="27">
        <v>14</v>
      </c>
      <c r="W22" s="5">
        <v>8</v>
      </c>
      <c r="X22" s="5">
        <v>6</v>
      </c>
      <c r="Y22" s="6">
        <v>7</v>
      </c>
      <c r="Z22" s="24"/>
      <c r="AA22" s="27">
        <v>6</v>
      </c>
      <c r="AB22" s="5">
        <v>6</v>
      </c>
      <c r="AC22" s="5">
        <v>3</v>
      </c>
      <c r="AD22" s="6">
        <v>1</v>
      </c>
      <c r="AE22" s="24"/>
      <c r="AF22" s="27">
        <v>3</v>
      </c>
      <c r="AG22" s="5">
        <v>1</v>
      </c>
      <c r="AH22" s="5">
        <v>0</v>
      </c>
      <c r="AI22" s="6">
        <v>3</v>
      </c>
    </row>
    <row r="23" spans="1:36" s="61" customFormat="1" x14ac:dyDescent="0.45">
      <c r="A23" s="62" t="s">
        <v>32</v>
      </c>
      <c r="B23" s="31">
        <v>8</v>
      </c>
      <c r="C23" s="30">
        <v>5</v>
      </c>
      <c r="D23" s="30">
        <v>1</v>
      </c>
      <c r="E23" s="32">
        <v>2</v>
      </c>
      <c r="F23" s="33"/>
      <c r="G23" s="31">
        <v>0</v>
      </c>
      <c r="H23" s="30">
        <v>0</v>
      </c>
      <c r="I23" s="30">
        <v>0</v>
      </c>
      <c r="J23" s="32">
        <v>1</v>
      </c>
      <c r="K23" s="33"/>
      <c r="L23" s="31">
        <v>2</v>
      </c>
      <c r="M23" s="30">
        <v>1</v>
      </c>
      <c r="N23" s="30">
        <v>0</v>
      </c>
      <c r="O23" s="32">
        <v>0</v>
      </c>
      <c r="P23" s="33"/>
      <c r="Q23" s="31">
        <v>4</v>
      </c>
      <c r="R23" s="30">
        <v>2</v>
      </c>
      <c r="S23" s="30">
        <v>1</v>
      </c>
      <c r="T23" s="32">
        <v>2</v>
      </c>
      <c r="U23" s="33"/>
      <c r="V23" s="31">
        <v>4</v>
      </c>
      <c r="W23" s="30">
        <v>0</v>
      </c>
      <c r="X23" s="30">
        <v>0</v>
      </c>
      <c r="Y23" s="32">
        <v>0</v>
      </c>
      <c r="Z23" s="33"/>
      <c r="AA23" s="31">
        <v>10</v>
      </c>
      <c r="AB23" s="30">
        <v>6</v>
      </c>
      <c r="AC23" s="30">
        <v>5</v>
      </c>
      <c r="AD23" s="32">
        <v>3</v>
      </c>
      <c r="AE23" s="33"/>
      <c r="AF23" s="31">
        <v>1</v>
      </c>
      <c r="AG23" s="30">
        <v>1</v>
      </c>
      <c r="AH23" s="30">
        <v>0</v>
      </c>
      <c r="AI23" s="32">
        <v>0</v>
      </c>
    </row>
    <row r="24" spans="1:36" s="61" customFormat="1" x14ac:dyDescent="0.45">
      <c r="A24" s="62" t="s">
        <v>33</v>
      </c>
      <c r="B24" s="31">
        <v>15</v>
      </c>
      <c r="C24" s="30">
        <v>7</v>
      </c>
      <c r="D24" s="30">
        <v>2</v>
      </c>
      <c r="E24" s="32">
        <v>3</v>
      </c>
      <c r="F24" s="33"/>
      <c r="G24" s="31">
        <v>3</v>
      </c>
      <c r="H24" s="30">
        <v>0</v>
      </c>
      <c r="I24" s="30">
        <v>0</v>
      </c>
      <c r="J24" s="32">
        <v>0</v>
      </c>
      <c r="K24" s="33"/>
      <c r="L24" s="31">
        <v>1</v>
      </c>
      <c r="M24" s="30">
        <v>0</v>
      </c>
      <c r="N24" s="30">
        <v>0</v>
      </c>
      <c r="O24" s="32">
        <v>0</v>
      </c>
      <c r="P24" s="33"/>
      <c r="Q24" s="31">
        <v>5</v>
      </c>
      <c r="R24" s="30">
        <v>4</v>
      </c>
      <c r="S24" s="30">
        <v>2</v>
      </c>
      <c r="T24" s="32">
        <v>2</v>
      </c>
      <c r="U24" s="33"/>
      <c r="V24" s="31">
        <v>3</v>
      </c>
      <c r="W24" s="30">
        <v>3</v>
      </c>
      <c r="X24" s="30">
        <v>2</v>
      </c>
      <c r="Y24" s="32">
        <v>4</v>
      </c>
      <c r="Z24" s="33"/>
      <c r="AA24" s="31">
        <v>7</v>
      </c>
      <c r="AB24" s="30">
        <v>6</v>
      </c>
      <c r="AC24" s="30">
        <v>1</v>
      </c>
      <c r="AD24" s="32">
        <v>0</v>
      </c>
      <c r="AE24" s="33"/>
      <c r="AF24" s="31">
        <v>3</v>
      </c>
      <c r="AG24" s="30">
        <v>1</v>
      </c>
      <c r="AH24" s="30">
        <v>0</v>
      </c>
      <c r="AI24" s="32">
        <v>3</v>
      </c>
    </row>
    <row r="27" spans="1:36" ht="21.4" thickBot="1" x14ac:dyDescent="0.7">
      <c r="A27" s="41" t="s">
        <v>18</v>
      </c>
    </row>
    <row r="28" spans="1:36" s="1" customFormat="1" x14ac:dyDescent="0.45">
      <c r="A28" s="11" t="s">
        <v>7</v>
      </c>
      <c r="B28" s="88" t="s">
        <v>0</v>
      </c>
      <c r="C28" s="89"/>
      <c r="D28" s="89"/>
      <c r="E28" s="90"/>
      <c r="F28" s="46"/>
      <c r="G28" s="88" t="s">
        <v>1</v>
      </c>
      <c r="H28" s="89"/>
      <c r="I28" s="89"/>
      <c r="J28" s="90"/>
      <c r="K28" s="46"/>
      <c r="L28" s="88" t="s">
        <v>2</v>
      </c>
      <c r="M28" s="89"/>
      <c r="N28" s="89"/>
      <c r="O28" s="90"/>
      <c r="P28" s="46"/>
      <c r="Q28" s="88" t="s">
        <v>3</v>
      </c>
      <c r="R28" s="89"/>
      <c r="S28" s="89"/>
      <c r="T28" s="90"/>
      <c r="U28" s="46"/>
      <c r="V28" s="88" t="s">
        <v>4</v>
      </c>
      <c r="W28" s="89"/>
      <c r="X28" s="89"/>
      <c r="Y28" s="90"/>
      <c r="Z28" s="46"/>
      <c r="AA28" s="88" t="s">
        <v>6</v>
      </c>
      <c r="AB28" s="89"/>
      <c r="AC28" s="89"/>
      <c r="AD28" s="90"/>
      <c r="AE28" s="46"/>
      <c r="AF28" s="88" t="s">
        <v>5</v>
      </c>
      <c r="AG28" s="89"/>
      <c r="AH28" s="89"/>
      <c r="AI28" s="90"/>
    </row>
    <row r="29" spans="1:36" s="1" customFormat="1" ht="14.65" thickBot="1" x14ac:dyDescent="0.5">
      <c r="A29" s="12" t="s">
        <v>17</v>
      </c>
      <c r="B29" s="91">
        <v>20</v>
      </c>
      <c r="C29" s="92"/>
      <c r="D29" s="92"/>
      <c r="E29" s="93"/>
      <c r="F29" s="46"/>
      <c r="G29" s="91">
        <v>21</v>
      </c>
      <c r="H29" s="92"/>
      <c r="I29" s="92"/>
      <c r="J29" s="93"/>
      <c r="K29" s="46"/>
      <c r="L29" s="94">
        <v>14</v>
      </c>
      <c r="M29" s="95"/>
      <c r="N29" s="95"/>
      <c r="O29" s="96"/>
      <c r="P29" s="46"/>
      <c r="Q29" s="94">
        <v>16</v>
      </c>
      <c r="R29" s="95"/>
      <c r="S29" s="95"/>
      <c r="T29" s="96"/>
      <c r="U29" s="46"/>
      <c r="V29" s="94">
        <v>19</v>
      </c>
      <c r="W29" s="95"/>
      <c r="X29" s="95"/>
      <c r="Y29" s="96"/>
      <c r="Z29" s="46"/>
      <c r="AA29" s="94">
        <v>13</v>
      </c>
      <c r="AB29" s="95"/>
      <c r="AC29" s="95"/>
      <c r="AD29" s="96"/>
      <c r="AE29" s="46"/>
      <c r="AF29" s="94">
        <v>12</v>
      </c>
      <c r="AG29" s="95"/>
      <c r="AH29" s="95"/>
      <c r="AI29" s="96"/>
    </row>
    <row r="30" spans="1:36" ht="14.65" thickBot="1" x14ac:dyDescent="0.5">
      <c r="A30" s="20" t="s">
        <v>14</v>
      </c>
      <c r="B30" s="23" t="s">
        <v>15</v>
      </c>
      <c r="C30" s="21" t="s">
        <v>10</v>
      </c>
      <c r="D30" s="21" t="s">
        <v>11</v>
      </c>
      <c r="E30" s="22" t="s">
        <v>16</v>
      </c>
      <c r="F30" s="42"/>
      <c r="G30" s="23" t="s">
        <v>15</v>
      </c>
      <c r="H30" s="21" t="s">
        <v>10</v>
      </c>
      <c r="I30" s="21" t="s">
        <v>11</v>
      </c>
      <c r="J30" s="22" t="s">
        <v>16</v>
      </c>
      <c r="K30" s="24"/>
      <c r="L30" s="23" t="s">
        <v>15</v>
      </c>
      <c r="M30" s="21" t="s">
        <v>10</v>
      </c>
      <c r="N30" s="21" t="s">
        <v>11</v>
      </c>
      <c r="O30" s="22" t="s">
        <v>16</v>
      </c>
      <c r="P30" s="24"/>
      <c r="Q30" s="23" t="s">
        <v>15</v>
      </c>
      <c r="R30" s="21" t="s">
        <v>10</v>
      </c>
      <c r="S30" s="21" t="s">
        <v>11</v>
      </c>
      <c r="T30" s="22" t="s">
        <v>16</v>
      </c>
      <c r="U30" s="24"/>
      <c r="V30" s="23" t="s">
        <v>15</v>
      </c>
      <c r="W30" s="21" t="s">
        <v>10</v>
      </c>
      <c r="X30" s="21" t="s">
        <v>11</v>
      </c>
      <c r="Y30" s="22" t="s">
        <v>16</v>
      </c>
      <c r="Z30" s="24"/>
      <c r="AA30" s="23" t="s">
        <v>15</v>
      </c>
      <c r="AB30" s="21" t="s">
        <v>10</v>
      </c>
      <c r="AC30" s="21" t="s">
        <v>11</v>
      </c>
      <c r="AD30" s="22" t="s">
        <v>16</v>
      </c>
      <c r="AE30" s="24"/>
      <c r="AF30" s="23" t="s">
        <v>15</v>
      </c>
      <c r="AG30" s="21" t="s">
        <v>10</v>
      </c>
      <c r="AH30" s="21" t="s">
        <v>11</v>
      </c>
      <c r="AI30" s="22" t="s">
        <v>16</v>
      </c>
      <c r="AJ30" s="43"/>
    </row>
    <row r="31" spans="1:36" x14ac:dyDescent="0.45">
      <c r="A31" s="12" t="s">
        <v>26</v>
      </c>
      <c r="B31" s="47">
        <f>(B5-B17)/$B$29*100</f>
        <v>80</v>
      </c>
      <c r="C31" s="44">
        <f>(C5-C17)/$B$29*100</f>
        <v>85</v>
      </c>
      <c r="D31" s="44">
        <f>(D5-D17)/$B$29*100</f>
        <v>60</v>
      </c>
      <c r="E31" s="48">
        <f>(E5-E17)/$B$29*100</f>
        <v>55.000000000000007</v>
      </c>
      <c r="F31" s="24"/>
      <c r="G31" s="47">
        <f>(G5-G17)/$G$29*100</f>
        <v>76.19047619047619</v>
      </c>
      <c r="H31" s="44">
        <f>(H5-H17)/$G$29*100</f>
        <v>80.952380952380949</v>
      </c>
      <c r="I31" s="44">
        <f>(I5-I17)/$G$29*100</f>
        <v>61.904761904761905</v>
      </c>
      <c r="J31" s="48">
        <f>(J5-J17)/$G$29*100</f>
        <v>42.857142857142854</v>
      </c>
      <c r="K31" s="24"/>
      <c r="L31" s="47">
        <f>(L5-L17)/$L$29*100</f>
        <v>7.1428571428571423</v>
      </c>
      <c r="M31" s="44">
        <f>(M5-M17)/$L$29*100</f>
        <v>64.285714285714292</v>
      </c>
      <c r="N31" s="44">
        <f>(N5-N17)/$L$29*100</f>
        <v>21.428571428571427</v>
      </c>
      <c r="O31" s="48">
        <f>(O5-O17)/$L$29*100</f>
        <v>14.285714285714285</v>
      </c>
      <c r="P31" s="24"/>
      <c r="Q31" s="47">
        <f>(Q5-Q17)/$Q$29*100</f>
        <v>50</v>
      </c>
      <c r="R31" s="44">
        <f>(R5-R17)/$Q$29*100</f>
        <v>43.75</v>
      </c>
      <c r="S31" s="44">
        <f>(S5-S17)/$Q$29*100</f>
        <v>31.25</v>
      </c>
      <c r="T31" s="48">
        <f>(T5-T17)/$Q$29*100</f>
        <v>25</v>
      </c>
      <c r="U31" s="24"/>
      <c r="V31" s="47">
        <f>(V5-V17)/$V$29*100</f>
        <v>31.578947368421051</v>
      </c>
      <c r="W31" s="44">
        <f>(W5-W17)/$V$29*100</f>
        <v>36.84210526315789</v>
      </c>
      <c r="X31" s="44">
        <f>(X5-X17)/$V$29*100</f>
        <v>26.315789473684209</v>
      </c>
      <c r="Y31" s="48">
        <f>(Y5-Y17)/$V$29*100</f>
        <v>15.789473684210526</v>
      </c>
      <c r="Z31" s="24"/>
      <c r="AA31" s="47">
        <f>(AA5-AA17)/$AA$29*100</f>
        <v>46.153846153846153</v>
      </c>
      <c r="AB31" s="44">
        <f>(AB5-AB17)/$AA$29*100</f>
        <v>46.153846153846153</v>
      </c>
      <c r="AC31" s="44">
        <f>(AC5-AC17)/$AA$29*100</f>
        <v>53.846153846153847</v>
      </c>
      <c r="AD31" s="48">
        <f>(AD5-AD17)/$AA$29*100</f>
        <v>38.461538461538467</v>
      </c>
      <c r="AE31" s="24"/>
      <c r="AF31" s="47">
        <f>(AF5-AF17)/$AF$29*100</f>
        <v>50</v>
      </c>
      <c r="AG31" s="44">
        <f>(AG5-AG17)/$AF$29*100</f>
        <v>50</v>
      </c>
      <c r="AH31" s="44">
        <f>(AH5-AH17)/$AF$29*100</f>
        <v>33.333333333333329</v>
      </c>
      <c r="AI31" s="48">
        <f>(AI5-AI17)/$AF$29*100</f>
        <v>16.666666666666664</v>
      </c>
    </row>
    <row r="32" spans="1:36" x14ac:dyDescent="0.45">
      <c r="A32" s="12" t="s">
        <v>27</v>
      </c>
      <c r="B32" s="47">
        <f>(B6-B18)/$B$29*100</f>
        <v>20</v>
      </c>
      <c r="C32" s="44">
        <f>(C6-C18)/$B$29*100</f>
        <v>70</v>
      </c>
      <c r="D32" s="44">
        <f>(D6-D18)/$B$29*100</f>
        <v>65</v>
      </c>
      <c r="E32" s="48">
        <f>(E6-E18)/$B$29*100</f>
        <v>65</v>
      </c>
      <c r="F32" s="24"/>
      <c r="G32" s="47">
        <f>(G6-G18)/$G$29*100</f>
        <v>61.904761904761905</v>
      </c>
      <c r="H32" s="44">
        <f>(H6-H18)/$G$29*100</f>
        <v>76.19047619047619</v>
      </c>
      <c r="I32" s="44">
        <f>(I6-I18)/$G$29*100</f>
        <v>80.952380952380949</v>
      </c>
      <c r="J32" s="48">
        <f>(J6-J18)/$G$29*100</f>
        <v>33.333333333333329</v>
      </c>
      <c r="K32" s="24"/>
      <c r="L32" s="47">
        <f>(L6-L18)/$L$29*100</f>
        <v>35.714285714285715</v>
      </c>
      <c r="M32" s="44">
        <f>(M6-M18)/$L$29*100</f>
        <v>50</v>
      </c>
      <c r="N32" s="44">
        <f>(N6-N18)/$L$29*100</f>
        <v>42.857142857142854</v>
      </c>
      <c r="O32" s="48">
        <f>(O6-O18)/$L$29*100</f>
        <v>21.428571428571427</v>
      </c>
      <c r="P32" s="24"/>
      <c r="Q32" s="47">
        <f>(Q6-Q18)/$Q$29*100</f>
        <v>18.75</v>
      </c>
      <c r="R32" s="44">
        <f>(R6-R18)/$Q$29*100</f>
        <v>56.25</v>
      </c>
      <c r="S32" s="44">
        <f>(S6-S18)/$Q$29*100</f>
        <v>37.5</v>
      </c>
      <c r="T32" s="48">
        <f>(T6-T18)/$Q$29*100</f>
        <v>12.5</v>
      </c>
      <c r="U32" s="24"/>
      <c r="V32" s="47">
        <f>(V6-V18)/$V$29*100</f>
        <v>15.789473684210526</v>
      </c>
      <c r="W32" s="44">
        <f>(W6-W18)/$V$29*100</f>
        <v>57.894736842105267</v>
      </c>
      <c r="X32" s="44">
        <f>(X6-X18)/$V$29*100</f>
        <v>42.105263157894733</v>
      </c>
      <c r="Y32" s="48">
        <f>(Y6-Y18)/$V$29*100</f>
        <v>26.315789473684209</v>
      </c>
      <c r="Z32" s="24"/>
      <c r="AA32" s="47">
        <f>(AA6-AA18)/$AA$29*100</f>
        <v>53.846153846153847</v>
      </c>
      <c r="AB32" s="44">
        <f>(AB6-AB18)/$AA$29*100</f>
        <v>53.846153846153847</v>
      </c>
      <c r="AC32" s="44">
        <f>(AC6-AC18)/$AA$29*100</f>
        <v>61.53846153846154</v>
      </c>
      <c r="AD32" s="48">
        <f>(AD6-AD18)/$AA$29*100</f>
        <v>61.53846153846154</v>
      </c>
      <c r="AE32" s="24"/>
      <c r="AF32" s="47">
        <f>(AF6-AF18)/$AF$29*100</f>
        <v>58.333333333333336</v>
      </c>
      <c r="AG32" s="44">
        <f>(AG6-AG18)/$AF$29*100</f>
        <v>75</v>
      </c>
      <c r="AH32" s="44">
        <f>(AH6-AH18)/$AF$29*100</f>
        <v>50</v>
      </c>
      <c r="AI32" s="48">
        <f>(AI6-AI18)/$AF$29*100</f>
        <v>50</v>
      </c>
    </row>
    <row r="33" spans="1:35" s="61" customFormat="1" x14ac:dyDescent="0.45">
      <c r="A33" s="28" t="s">
        <v>28</v>
      </c>
      <c r="B33" s="63">
        <f>(B7-B19)/$B$29*100</f>
        <v>75</v>
      </c>
      <c r="C33" s="64">
        <f>(C7-C19)/$B$29*100</f>
        <v>95</v>
      </c>
      <c r="D33" s="64">
        <f>(D7-D19)/$B$29*100</f>
        <v>95</v>
      </c>
      <c r="E33" s="65">
        <f>(E7-E19)/$B$29*100</f>
        <v>95</v>
      </c>
      <c r="F33" s="33"/>
      <c r="G33" s="63">
        <f>(G7-G19)/$G$29*100</f>
        <v>90.476190476190482</v>
      </c>
      <c r="H33" s="64">
        <f>(H7-H19)/$G$29*100</f>
        <v>85.714285714285708</v>
      </c>
      <c r="I33" s="64">
        <f>(I7-I19)/$G$29*100</f>
        <v>71.428571428571431</v>
      </c>
      <c r="J33" s="65">
        <f>(J7-J19)/$G$29*100</f>
        <v>47.619047619047613</v>
      </c>
      <c r="K33" s="33"/>
      <c r="L33" s="63">
        <f>(L7-L19)/$L$29*100</f>
        <v>85.714285714285708</v>
      </c>
      <c r="M33" s="64">
        <f>(M7-M19)/$L$29*100</f>
        <v>71.428571428571431</v>
      </c>
      <c r="N33" s="64">
        <f>(N7-N19)/$L$29*100</f>
        <v>57.142857142857139</v>
      </c>
      <c r="O33" s="65">
        <f>(O7-O19)/$L$29*100</f>
        <v>21.428571428571427</v>
      </c>
      <c r="P33" s="33"/>
      <c r="Q33" s="63">
        <f>(Q7-Q19)/$Q$29*100</f>
        <v>43.75</v>
      </c>
      <c r="R33" s="64">
        <f>(R7-R19)/$Q$29*100</f>
        <v>75</v>
      </c>
      <c r="S33" s="64">
        <f>(S7-S19)/$Q$29*100</f>
        <v>81.25</v>
      </c>
      <c r="T33" s="65">
        <f>(T7-T19)/$Q$29*100</f>
        <v>75</v>
      </c>
      <c r="U33" s="33"/>
      <c r="V33" s="63">
        <f>(V7-V19)/$V$29*100</f>
        <v>68.421052631578945</v>
      </c>
      <c r="W33" s="64">
        <f>(W7-W19)/$V$29*100</f>
        <v>57.894736842105267</v>
      </c>
      <c r="X33" s="64">
        <f>(X7-X19)/$V$29*100</f>
        <v>42.105263157894733</v>
      </c>
      <c r="Y33" s="65">
        <f>(Y7-Y19)/$V$29*100</f>
        <v>15.789473684210526</v>
      </c>
      <c r="Z33" s="33"/>
      <c r="AA33" s="63">
        <f>(AA7-AA19)/$AA$29*100</f>
        <v>23.076923076923077</v>
      </c>
      <c r="AB33" s="64">
        <f>(AB7-AB19)/$AA$29*100</f>
        <v>46.153846153846153</v>
      </c>
      <c r="AC33" s="64">
        <f>(AC7-AC19)/$AA$29*100</f>
        <v>61.53846153846154</v>
      </c>
      <c r="AD33" s="65">
        <f>(AD7-AD19)/$AA$29*100</f>
        <v>23.076923076923077</v>
      </c>
      <c r="AE33" s="33"/>
      <c r="AF33" s="63">
        <f>(AF7-AF19)/$AF$29*100</f>
        <v>66.666666666666657</v>
      </c>
      <c r="AG33" s="64">
        <f>(AG7-AG19)/$AF$29*100</f>
        <v>58.333333333333336</v>
      </c>
      <c r="AH33" s="64">
        <f>(AH7-AH19)/$AF$29*100</f>
        <v>25</v>
      </c>
      <c r="AI33" s="65">
        <f>(AI7-AI19)/$AF$29*100</f>
        <v>16.666666666666664</v>
      </c>
    </row>
    <row r="34" spans="1:35" s="61" customFormat="1" x14ac:dyDescent="0.45">
      <c r="A34" s="28" t="s">
        <v>29</v>
      </c>
      <c r="B34" s="63">
        <f>(B8-B20)/$B$29*100</f>
        <v>65</v>
      </c>
      <c r="C34" s="64">
        <f>(C8-C20)/$B$29*100</f>
        <v>80</v>
      </c>
      <c r="D34" s="64">
        <f>(D8-D20)/$B$29*100</f>
        <v>85</v>
      </c>
      <c r="E34" s="65">
        <f>(E8-E20)/$B$29*100</f>
        <v>90</v>
      </c>
      <c r="F34" s="33"/>
      <c r="G34" s="63">
        <f>(G8-G20)/$G$29*100</f>
        <v>90.476190476190482</v>
      </c>
      <c r="H34" s="64">
        <f>(H8-H20)/$G$29*100</f>
        <v>90.476190476190482</v>
      </c>
      <c r="I34" s="64">
        <f>(I8-I20)/$G$29*100</f>
        <v>80.952380952380949</v>
      </c>
      <c r="J34" s="65">
        <f>(J8-J20)/$G$29*100</f>
        <v>57.142857142857139</v>
      </c>
      <c r="K34" s="33"/>
      <c r="L34" s="63">
        <f>(L8-L20)/$L$29*100</f>
        <v>92.857142857142861</v>
      </c>
      <c r="M34" s="64">
        <f>(M8-M20)/$L$29*100</f>
        <v>92.857142857142861</v>
      </c>
      <c r="N34" s="64">
        <f>(N8-N20)/$L$29*100</f>
        <v>71.428571428571431</v>
      </c>
      <c r="O34" s="65">
        <f>(O8-O20)/$L$29*100</f>
        <v>35.714285714285715</v>
      </c>
      <c r="P34" s="33"/>
      <c r="Q34" s="63">
        <f>(Q8-Q20)/$Q$29*100</f>
        <v>50</v>
      </c>
      <c r="R34" s="64">
        <f>(R8-R20)/$Q$29*100</f>
        <v>62.5</v>
      </c>
      <c r="S34" s="64">
        <f>(S8-S20)/$Q$29*100</f>
        <v>75</v>
      </c>
      <c r="T34" s="65">
        <f>(T8-T20)/$Q$29*100</f>
        <v>75</v>
      </c>
      <c r="U34" s="33"/>
      <c r="V34" s="63">
        <f>(V8-V20)/$V$29*100</f>
        <v>52.631578947368418</v>
      </c>
      <c r="W34" s="64">
        <f>(W8-W20)/$V$29*100</f>
        <v>63.157894736842103</v>
      </c>
      <c r="X34" s="64">
        <f>(X8-X20)/$V$29*100</f>
        <v>57.894736842105267</v>
      </c>
      <c r="Y34" s="65">
        <f>(Y8-Y20)/$V$29*100</f>
        <v>31.578947368421051</v>
      </c>
      <c r="Z34" s="33"/>
      <c r="AA34" s="63">
        <f>(AA8-AA20)/$AA$29*100</f>
        <v>46.153846153846153</v>
      </c>
      <c r="AB34" s="64">
        <f>(AB8-AB20)/$AA$29*100</f>
        <v>61.53846153846154</v>
      </c>
      <c r="AC34" s="64">
        <f>(AC8-AC20)/$AA$29*100</f>
        <v>69.230769230769226</v>
      </c>
      <c r="AD34" s="65">
        <f>(AD8-AD20)/$AA$29*100</f>
        <v>69.230769230769226</v>
      </c>
      <c r="AE34" s="33"/>
      <c r="AF34" s="63">
        <f>(AF8-AF20)/$AF$29*100</f>
        <v>58.333333333333336</v>
      </c>
      <c r="AG34" s="64">
        <f>(AG8-AG20)/$AF$29*100</f>
        <v>58.333333333333336</v>
      </c>
      <c r="AH34" s="64">
        <f>(AH8-AH20)/$AF$29*100</f>
        <v>41.666666666666671</v>
      </c>
      <c r="AI34" s="65">
        <f>(AI8-AI20)/$AF$29*100</f>
        <v>50</v>
      </c>
    </row>
    <row r="35" spans="1:35" x14ac:dyDescent="0.45">
      <c r="A35" s="12" t="s">
        <v>30</v>
      </c>
      <c r="B35" s="47">
        <f>(B9-B21)/$B$29*100</f>
        <v>70</v>
      </c>
      <c r="C35" s="44">
        <f>(C9-C21)/$B$29*100</f>
        <v>80</v>
      </c>
      <c r="D35" s="44">
        <f>(D9-D21)/$B$29*100</f>
        <v>80</v>
      </c>
      <c r="E35" s="48">
        <f>(E9-E21)/$B$29*100</f>
        <v>60</v>
      </c>
      <c r="F35" s="24"/>
      <c r="G35" s="47">
        <f>(G9-G21)/$G$29*100</f>
        <v>71.428571428571431</v>
      </c>
      <c r="H35" s="44">
        <f>(H9-H21)/$G$29*100</f>
        <v>95.238095238095227</v>
      </c>
      <c r="I35" s="44">
        <f>(I9-I21)/$G$29*100</f>
        <v>66.666666666666657</v>
      </c>
      <c r="J35" s="48">
        <f>(J9-J21)/$G$29*100</f>
        <v>52.380952380952387</v>
      </c>
      <c r="K35" s="24"/>
      <c r="L35" s="47">
        <f>(L9-L21)/$L$29*100</f>
        <v>21.428571428571427</v>
      </c>
      <c r="M35" s="44">
        <f>(M9-M21)/$L$29*100</f>
        <v>35.714285714285715</v>
      </c>
      <c r="N35" s="44">
        <f>(N9-N21)/$L$29*100</f>
        <v>28.571428571428569</v>
      </c>
      <c r="O35" s="48">
        <f>(O9-O21)/$L$29*100</f>
        <v>14.285714285714285</v>
      </c>
      <c r="P35" s="24"/>
      <c r="Q35" s="47">
        <f>(Q9-Q21)/$Q$29*100</f>
        <v>56.25</v>
      </c>
      <c r="R35" s="44">
        <f>(R9-R21)/$Q$29*100</f>
        <v>37.5</v>
      </c>
      <c r="S35" s="44">
        <f>(S9-S21)/$Q$29*100</f>
        <v>6.25</v>
      </c>
      <c r="T35" s="48">
        <f>(T9-T21)/$Q$29*100</f>
        <v>25</v>
      </c>
      <c r="U35" s="24"/>
      <c r="V35" s="47">
        <f>(V9-V21)/$V$29*100</f>
        <v>21.052631578947366</v>
      </c>
      <c r="W35" s="44">
        <f>(W9-W21)/$V$29*100</f>
        <v>36.84210526315789</v>
      </c>
      <c r="X35" s="44">
        <f>(X9-X21)/$V$29*100</f>
        <v>26.315789473684209</v>
      </c>
      <c r="Y35" s="48">
        <f>(Y9-Y21)/$V$29*100</f>
        <v>5.2631578947368416</v>
      </c>
      <c r="Z35" s="24"/>
      <c r="AA35" s="47">
        <f>(AA9-AA21)/$AA$29*100</f>
        <v>30.76923076923077</v>
      </c>
      <c r="AB35" s="44">
        <f>(AB9-AB21)/$AA$29*100</f>
        <v>46.153846153846153</v>
      </c>
      <c r="AC35" s="44">
        <f>(AC9-AC21)/$AA$29*100</f>
        <v>30.76923076923077</v>
      </c>
      <c r="AD35" s="48">
        <f>(AD9-AD21)/$AA$29*100</f>
        <v>23.076923076923077</v>
      </c>
      <c r="AE35" s="24"/>
      <c r="AF35" s="47">
        <f>(AF9-AF21)/$AF$29*100</f>
        <v>50</v>
      </c>
      <c r="AG35" s="44">
        <f>(AG9-AG21)/$AF$29*100</f>
        <v>75</v>
      </c>
      <c r="AH35" s="44">
        <f>(AH9-AH21)/$AF$29*100</f>
        <v>41.666666666666671</v>
      </c>
      <c r="AI35" s="48">
        <f>(AI9-AI21)/$AF$29*100</f>
        <v>16.666666666666664</v>
      </c>
    </row>
    <row r="36" spans="1:35" x14ac:dyDescent="0.45">
      <c r="A36" s="12" t="s">
        <v>31</v>
      </c>
      <c r="B36" s="47">
        <f>(B10-B22)/$B$29*100</f>
        <v>5</v>
      </c>
      <c r="C36" s="44">
        <f>(C10-C22)/$B$29*100</f>
        <v>60</v>
      </c>
      <c r="D36" s="44">
        <f>(D10-D22)/$B$29*100</f>
        <v>65</v>
      </c>
      <c r="E36" s="48">
        <f>(E10-E22)/$B$29*100</f>
        <v>65</v>
      </c>
      <c r="F36" s="24"/>
      <c r="G36" s="47">
        <f>(G10-G22)/$G$29*100</f>
        <v>66.666666666666657</v>
      </c>
      <c r="H36" s="44">
        <f>(H10-H22)/$G$29*100</f>
        <v>90.476190476190482</v>
      </c>
      <c r="I36" s="44">
        <f>(I10-I22)/$G$29*100</f>
        <v>76.19047619047619</v>
      </c>
      <c r="J36" s="48">
        <f>(J10-J22)/$G$29*100</f>
        <v>47.619047619047613</v>
      </c>
      <c r="K36" s="24"/>
      <c r="L36" s="47">
        <f>(L10-L22)/$L$29*100</f>
        <v>-14.285714285714285</v>
      </c>
      <c r="M36" s="44">
        <f>(M10-M22)/$L$29*100</f>
        <v>35.714285714285715</v>
      </c>
      <c r="N36" s="44">
        <f>(N10-N22)/$L$29*100</f>
        <v>42.857142857142854</v>
      </c>
      <c r="O36" s="48">
        <f>(O10-O22)/$L$29*100</f>
        <v>28.571428571428569</v>
      </c>
      <c r="P36" s="24"/>
      <c r="Q36" s="47">
        <f>(Q10-Q22)/$Q$29*100</f>
        <v>12.5</v>
      </c>
      <c r="R36" s="44">
        <f>(R10-R22)/$Q$29*100</f>
        <v>37.5</v>
      </c>
      <c r="S36" s="44">
        <f>(S10-S22)/$Q$29*100</f>
        <v>31.25</v>
      </c>
      <c r="T36" s="48">
        <f>(T10-T22)/$Q$29*100</f>
        <v>37.5</v>
      </c>
      <c r="U36" s="24"/>
      <c r="V36" s="47">
        <f>(V10-V22)/$V$29*100</f>
        <v>0</v>
      </c>
      <c r="W36" s="44">
        <f>(W10-W22)/$V$29*100</f>
        <v>26.315789473684209</v>
      </c>
      <c r="X36" s="44">
        <f>(X10-X22)/$V$29*100</f>
        <v>36.84210526315789</v>
      </c>
      <c r="Y36" s="48">
        <f>(Y10-Y22)/$V$29*100</f>
        <v>42.105263157894733</v>
      </c>
      <c r="Z36" s="24"/>
      <c r="AA36" s="47">
        <f>(AA10-AA22)/$AA$29*100</f>
        <v>46.153846153846153</v>
      </c>
      <c r="AB36" s="44">
        <f>(AB10-AB22)/$AA$29*100</f>
        <v>30.76923076923077</v>
      </c>
      <c r="AC36" s="44">
        <f>(AC10-AC22)/$AA$29*100</f>
        <v>46.153846153846153</v>
      </c>
      <c r="AD36" s="48">
        <f>(AD10-AD22)/$AA$29*100</f>
        <v>61.53846153846154</v>
      </c>
      <c r="AE36" s="24"/>
      <c r="AF36" s="47">
        <f>(AF10-AF22)/$AF$29*100</f>
        <v>58.333333333333336</v>
      </c>
      <c r="AG36" s="44">
        <f>(AG10-AG22)/$AF$29*100</f>
        <v>83.333333333333343</v>
      </c>
      <c r="AH36" s="44">
        <f>(AH10-AH22)/$AF$29*100</f>
        <v>58.333333333333336</v>
      </c>
      <c r="AI36" s="48">
        <f>(AI10-AI22)/$AF$29*100</f>
        <v>25</v>
      </c>
    </row>
    <row r="37" spans="1:35" s="61" customFormat="1" x14ac:dyDescent="0.45">
      <c r="A37" s="28" t="s">
        <v>32</v>
      </c>
      <c r="B37" s="63">
        <f>(B11-B23)/$B$29*100</f>
        <v>60</v>
      </c>
      <c r="C37" s="64">
        <f>(C11-C23)/$B$29*100</f>
        <v>75</v>
      </c>
      <c r="D37" s="64">
        <f>(D11-D23)/$B$29*100</f>
        <v>95</v>
      </c>
      <c r="E37" s="65">
        <f>(E11-E23)/$B$29*100</f>
        <v>90</v>
      </c>
      <c r="F37" s="33"/>
      <c r="G37" s="63">
        <f>(G11-G23)/$G$29*100</f>
        <v>85.714285714285708</v>
      </c>
      <c r="H37" s="64">
        <f>(H11-H23)/$G$29*100</f>
        <v>85.714285714285708</v>
      </c>
      <c r="I37" s="64">
        <f>(I11-I23)/$G$29*100</f>
        <v>71.428571428571431</v>
      </c>
      <c r="J37" s="65">
        <f>(J11-J23)/$G$29*100</f>
        <v>42.857142857142854</v>
      </c>
      <c r="K37" s="33"/>
      <c r="L37" s="63">
        <f>(L11-L23)/$L$29*100</f>
        <v>71.428571428571431</v>
      </c>
      <c r="M37" s="64">
        <f>(M11-M23)/$L$29*100</f>
        <v>78.571428571428569</v>
      </c>
      <c r="N37" s="64">
        <f>(N11-N23)/$L$29*100</f>
        <v>64.285714285714292</v>
      </c>
      <c r="O37" s="65">
        <f>(O11-O23)/$L$29*100</f>
        <v>50</v>
      </c>
      <c r="P37" s="33"/>
      <c r="Q37" s="63">
        <f>(Q11-Q23)/$Q$29*100</f>
        <v>68.75</v>
      </c>
      <c r="R37" s="64">
        <f>(R11-R23)/$Q$29*100</f>
        <v>75</v>
      </c>
      <c r="S37" s="64">
        <f>(S11-S23)/$Q$29*100</f>
        <v>68.75</v>
      </c>
      <c r="T37" s="65">
        <f>(T11-T23)/$Q$29*100</f>
        <v>62.5</v>
      </c>
      <c r="U37" s="33"/>
      <c r="V37" s="63">
        <f>(V11-V23)/$V$29*100</f>
        <v>57.894736842105267</v>
      </c>
      <c r="W37" s="64">
        <f>(W11-W23)/$V$29*100</f>
        <v>63.157894736842103</v>
      </c>
      <c r="X37" s="64">
        <f>(X11-X23)/$V$29*100</f>
        <v>52.631578947368418</v>
      </c>
      <c r="Y37" s="65">
        <f>(Y11-Y23)/$V$29*100</f>
        <v>15.789473684210526</v>
      </c>
      <c r="Z37" s="33"/>
      <c r="AA37" s="63">
        <f>(AA11-AA23)/$AA$29*100</f>
        <v>15.384615384615385</v>
      </c>
      <c r="AB37" s="64">
        <f>(AB11-AB23)/$AA$29*100</f>
        <v>46.153846153846153</v>
      </c>
      <c r="AC37" s="64">
        <f>(AC11-AC23)/$AA$29*100</f>
        <v>46.153846153846153</v>
      </c>
      <c r="AD37" s="65">
        <f>(AD11-AD23)/$AA$29*100</f>
        <v>38.461538461538467</v>
      </c>
      <c r="AE37" s="33"/>
      <c r="AF37" s="63">
        <f>(AF11-AF23)/$AF$29*100</f>
        <v>66.666666666666657</v>
      </c>
      <c r="AG37" s="64">
        <f>(AG11-AG23)/$AF$29*100</f>
        <v>58.333333333333336</v>
      </c>
      <c r="AH37" s="64">
        <f>(AH11-AH23)/$AF$29*100</f>
        <v>33.333333333333329</v>
      </c>
      <c r="AI37" s="65">
        <f>(AI11-AI23)/$AF$29*100</f>
        <v>33.333333333333329</v>
      </c>
    </row>
    <row r="38" spans="1:35" s="61" customFormat="1" x14ac:dyDescent="0.45">
      <c r="A38" s="28" t="s">
        <v>33</v>
      </c>
      <c r="B38" s="63">
        <f>(B12-B24)/$B$29*100</f>
        <v>25</v>
      </c>
      <c r="C38" s="64">
        <f>(C12-C24)/$B$29*100</f>
        <v>65</v>
      </c>
      <c r="D38" s="64">
        <f>(D12-D24)/$B$29*100</f>
        <v>90</v>
      </c>
      <c r="E38" s="65">
        <f>(E12-E24)/$B$29*100</f>
        <v>80</v>
      </c>
      <c r="F38" s="33"/>
      <c r="G38" s="63">
        <f>(G12-G24)/$G$29*100</f>
        <v>80.952380952380949</v>
      </c>
      <c r="H38" s="64">
        <f>(H12-H24)/$G$29*100</f>
        <v>85.714285714285708</v>
      </c>
      <c r="I38" s="64">
        <f>(I12-I24)/$G$29*100</f>
        <v>76.19047619047619</v>
      </c>
      <c r="J38" s="65">
        <f>(J12-J24)/$G$29*100</f>
        <v>57.142857142857139</v>
      </c>
      <c r="K38" s="33"/>
      <c r="L38" s="63">
        <f>(L12-L24)/$L$29*100</f>
        <v>85.714285714285708</v>
      </c>
      <c r="M38" s="64">
        <f>(M12-M24)/$L$29*100</f>
        <v>92.857142857142861</v>
      </c>
      <c r="N38" s="64">
        <f>(N12-N24)/$L$29*100</f>
        <v>85.714285714285708</v>
      </c>
      <c r="O38" s="65">
        <f>(O12-O24)/$L$29*100</f>
        <v>42.857142857142854</v>
      </c>
      <c r="P38" s="33"/>
      <c r="Q38" s="63">
        <f>(Q12-Q24)/$Q$29*100</f>
        <v>50</v>
      </c>
      <c r="R38" s="64">
        <f>(R12-R24)/$Q$29*100</f>
        <v>56.25</v>
      </c>
      <c r="S38" s="64">
        <f>(S12-S24)/$Q$29*100</f>
        <v>68.75</v>
      </c>
      <c r="T38" s="65">
        <f>(T12-T24)/$Q$29*100</f>
        <v>68.75</v>
      </c>
      <c r="U38" s="33"/>
      <c r="V38" s="63">
        <f>(V12-V24)/$V$29*100</f>
        <v>57.894736842105267</v>
      </c>
      <c r="W38" s="64">
        <f>(W12-W24)/$V$29*100</f>
        <v>57.894736842105267</v>
      </c>
      <c r="X38" s="64">
        <f>(X12-X24)/$V$29*100</f>
        <v>57.894736842105267</v>
      </c>
      <c r="Y38" s="65">
        <f>(Y12-Y24)/$V$29*100</f>
        <v>31.578947368421051</v>
      </c>
      <c r="Z38" s="33"/>
      <c r="AA38" s="63">
        <f>(AA12-AA24)/$AA$29*100</f>
        <v>38.461538461538467</v>
      </c>
      <c r="AB38" s="64">
        <f>(AB12-AB24)/$AA$29*100</f>
        <v>38.461538461538467</v>
      </c>
      <c r="AC38" s="64">
        <f>(AC12-AC24)/$AA$29*100</f>
        <v>76.923076923076934</v>
      </c>
      <c r="AD38" s="65">
        <f>(AD12-AD24)/$AA$29*100</f>
        <v>76.923076923076934</v>
      </c>
      <c r="AE38" s="33"/>
      <c r="AF38" s="63">
        <f>(AF12-AF24)/$AF$29*100</f>
        <v>50</v>
      </c>
      <c r="AG38" s="64">
        <f>(AG12-AG24)/$AF$29*100</f>
        <v>66.666666666666657</v>
      </c>
      <c r="AH38" s="64">
        <f>(AH12-AH24)/$AF$29*100</f>
        <v>58.333333333333336</v>
      </c>
      <c r="AI38" s="65">
        <f>(AI12-AI24)/$AF$29*100</f>
        <v>25</v>
      </c>
    </row>
    <row r="40" spans="1:35" ht="14.65" thickBot="1" x14ac:dyDescent="0.5"/>
    <row r="41" spans="1:35" s="1" customFormat="1" ht="14.65" thickBot="1" x14ac:dyDescent="0.5">
      <c r="A41" s="1" t="s">
        <v>22</v>
      </c>
      <c r="B41" s="83" t="s">
        <v>8</v>
      </c>
      <c r="C41" s="84"/>
      <c r="D41" s="84"/>
      <c r="E41" s="84"/>
      <c r="F41" s="87"/>
    </row>
    <row r="42" spans="1:35" ht="40.15" thickBot="1" x14ac:dyDescent="0.5">
      <c r="A42" s="14" t="s">
        <v>14</v>
      </c>
      <c r="B42" s="51" t="s">
        <v>15</v>
      </c>
      <c r="C42" s="52" t="s">
        <v>10</v>
      </c>
      <c r="D42" s="52" t="s">
        <v>11</v>
      </c>
      <c r="E42" s="53" t="s">
        <v>16</v>
      </c>
      <c r="F42" s="54" t="s">
        <v>20</v>
      </c>
      <c r="G42" s="50"/>
      <c r="H42" s="49" t="s">
        <v>21</v>
      </c>
      <c r="I42" s="73"/>
      <c r="J42" s="38"/>
      <c r="K42" s="38"/>
      <c r="M42" s="38"/>
      <c r="N42" s="38"/>
      <c r="O42" s="38"/>
      <c r="P42" s="38"/>
    </row>
    <row r="43" spans="1:35" ht="15.4" x14ac:dyDescent="0.45">
      <c r="A43" s="59" t="s">
        <v>26</v>
      </c>
      <c r="B43" s="60">
        <f>AVERAGE(B31,G31,L31,Q31,V31,AA31,AF31)</f>
        <v>48.723732407942933</v>
      </c>
      <c r="C43" s="57">
        <f>AVERAGE(C31,H31,M31,R31,W31,AB31,AG31)</f>
        <v>58.140578093585603</v>
      </c>
      <c r="D43" s="57">
        <f>AVERAGE(D31,I31,N31,S31,X31,AC31,AH31)</f>
        <v>41.154087140929242</v>
      </c>
      <c r="E43" s="58">
        <f>AVERAGE(E31,J31,O31,T31,Y31,AD31,AI31)</f>
        <v>29.722933707896114</v>
      </c>
      <c r="F43" s="55">
        <f>AVERAGE(B43:E43)</f>
        <v>44.435332837588476</v>
      </c>
      <c r="H43" s="76">
        <f>LARGE($B$43:$F$50,(1))</f>
        <v>73.400844143325358</v>
      </c>
    </row>
    <row r="44" spans="1:35" ht="15.4" x14ac:dyDescent="0.45">
      <c r="A44" s="40" t="s">
        <v>27</v>
      </c>
      <c r="B44" s="47">
        <f>AVERAGE(B32,G32,L32,Q32,V32,AA32,AF32)</f>
        <v>37.762572640392186</v>
      </c>
      <c r="C44" s="44">
        <f>AVERAGE(C32,H32,M32,R32,W32,AB32,AG32)</f>
        <v>62.740195268390764</v>
      </c>
      <c r="D44" s="44">
        <f>AVERAGE(D32,I32,N32,S32,X32,AC32,AH32)</f>
        <v>54.27903550084001</v>
      </c>
      <c r="E44" s="48">
        <f>AVERAGE(E32,J32,O32,T32,Y32,AD32,AI32)</f>
        <v>38.588022253435788</v>
      </c>
      <c r="F44" s="56">
        <f t="shared" ref="F44:F50" si="0">AVERAGE(B44:E44)</f>
        <v>48.342456415764687</v>
      </c>
      <c r="H44" s="74">
        <f>LARGE($B$43:$F$50,(2))</f>
        <v>72.69471756313861</v>
      </c>
    </row>
    <row r="45" spans="1:35" ht="15.4" x14ac:dyDescent="0.45">
      <c r="A45" s="62" t="s">
        <v>28</v>
      </c>
      <c r="B45" s="63">
        <f>AVERAGE(B33,G33,L33,Q33,V33,AA33,AF33)</f>
        <v>64.729302652234992</v>
      </c>
      <c r="C45" s="69">
        <f>AVERAGE(C33,H33,M33,R33,W33,AB33,AG33)</f>
        <v>69.932110496020272</v>
      </c>
      <c r="D45" s="64">
        <f>AVERAGE(D33,I33,N33,S33,X33,AC33,AH33)</f>
        <v>61.923593323969264</v>
      </c>
      <c r="E45" s="65">
        <f>AVERAGE(E33,J33,O33,T33,Y33,AD33,AI33)</f>
        <v>42.082954639345623</v>
      </c>
      <c r="F45" s="66">
        <f t="shared" si="0"/>
        <v>59.666990277892538</v>
      </c>
      <c r="H45" s="75">
        <f>LARGE($B$43:$F$50,(3))</f>
        <v>69.932110496020272</v>
      </c>
    </row>
    <row r="46" spans="1:35" ht="15.75" thickBot="1" x14ac:dyDescent="0.5">
      <c r="A46" s="62" t="s">
        <v>29</v>
      </c>
      <c r="B46" s="63">
        <f>AVERAGE(B34,G34,L34,Q34,V34,AA34,AF34)</f>
        <v>65.064584538268747</v>
      </c>
      <c r="C46" s="67">
        <f>AVERAGE(C34,H34,M34,R34,W34,AB34,AG34)</f>
        <v>72.69471756313861</v>
      </c>
      <c r="D46" s="72">
        <f>AVERAGE(D34,I34,N34,S34,X34,AC34,AH34)</f>
        <v>68.739017874356222</v>
      </c>
      <c r="E46" s="65">
        <f>AVERAGE(E34,J34,O34,T34,Y34,AD34,AI34)</f>
        <v>58.38097992233331</v>
      </c>
      <c r="F46" s="66">
        <f t="shared" si="0"/>
        <v>66.219824974524215</v>
      </c>
      <c r="H46" s="77">
        <f>LARGE($B$43:$F$50,(4))</f>
        <v>68.847255501390833</v>
      </c>
    </row>
    <row r="47" spans="1:35" x14ac:dyDescent="0.45">
      <c r="A47" s="40" t="s">
        <v>30</v>
      </c>
      <c r="B47" s="47">
        <f>AVERAGE(B35,G35,L35,Q35,V35,AA35,AF35)</f>
        <v>45.847000743617286</v>
      </c>
      <c r="C47" s="44">
        <f>AVERAGE(C35,H35,M35,R35,W35,AB35,AG35)</f>
        <v>58.064047481340715</v>
      </c>
      <c r="D47" s="44">
        <f>AVERAGE(D35,I35,N35,S35,X35,AC35,AH35)</f>
        <v>40.034254592525272</v>
      </c>
      <c r="E47" s="48">
        <f>AVERAGE(E35,J35,O35,T35,Y35,AD35,AI35)</f>
        <v>28.096202043570461</v>
      </c>
      <c r="F47" s="56">
        <f t="shared" si="0"/>
        <v>43.010376215263427</v>
      </c>
    </row>
    <row r="48" spans="1:35" x14ac:dyDescent="0.45">
      <c r="A48" s="40" t="s">
        <v>31</v>
      </c>
      <c r="B48" s="47">
        <f>AVERAGE(B36,G36,L36,Q36,V36,AA36,AF36)</f>
        <v>24.909733124018839</v>
      </c>
      <c r="C48" s="44">
        <f>AVERAGE(C36,H36,M36,R36,W36,AB36,AG36)</f>
        <v>52.015547109532072</v>
      </c>
      <c r="D48" s="44">
        <f>AVERAGE(D36,I36,N36,S36,X36,AC36,AH36)</f>
        <v>50.946700542565203</v>
      </c>
      <c r="E48" s="48">
        <f>AVERAGE(E36,J36,O36,T36,Y36,AD36,AI36)</f>
        <v>43.904885840976071</v>
      </c>
      <c r="F48" s="56">
        <f t="shared" si="0"/>
        <v>42.944216654273049</v>
      </c>
    </row>
    <row r="49" spans="1:8" x14ac:dyDescent="0.45">
      <c r="A49" s="62" t="s">
        <v>32</v>
      </c>
      <c r="B49" s="63">
        <f>AVERAGE(B37,G37,L37,Q37,V37,AA37,AF37)</f>
        <v>60.834125148034914</v>
      </c>
      <c r="C49" s="70">
        <f>AVERAGE(C37,H37,M37,R37,W37,AB37,AG37)</f>
        <v>68.847255501390833</v>
      </c>
      <c r="D49" s="64">
        <f>AVERAGE(D37,I37,N37,S37,X37,AC37,AH37)</f>
        <v>61.654720592690516</v>
      </c>
      <c r="E49" s="65">
        <f>AVERAGE(E37,J37,O37,T37,Y37,AD37,AI37)</f>
        <v>47.56306976231788</v>
      </c>
      <c r="F49" s="66">
        <f t="shared" si="0"/>
        <v>59.724792751108538</v>
      </c>
    </row>
    <row r="50" spans="1:8" x14ac:dyDescent="0.45">
      <c r="A50" s="62" t="s">
        <v>33</v>
      </c>
      <c r="B50" s="63">
        <f>AVERAGE(B38,G38,L38,Q38,V38,AA38,AF38)</f>
        <v>55.431848852901489</v>
      </c>
      <c r="C50" s="71">
        <f>AVERAGE(C38,H38,M38,R38,W38,AB38,AG38)</f>
        <v>66.120624363105563</v>
      </c>
      <c r="D50" s="68">
        <f>AVERAGE(D38,I38,N38,S38,X38,AC38,AH38)</f>
        <v>73.400844143325358</v>
      </c>
      <c r="E50" s="65">
        <f>AVERAGE(E38,J38,O38,T38,Y38,AD38,AI38)</f>
        <v>54.607432041642561</v>
      </c>
      <c r="F50" s="66">
        <f t="shared" si="0"/>
        <v>62.390187350243743</v>
      </c>
    </row>
    <row r="51" spans="1:8" ht="14.65" thickBot="1" x14ac:dyDescent="0.5"/>
    <row r="52" spans="1:8" x14ac:dyDescent="0.45">
      <c r="A52" s="11"/>
      <c r="B52" s="97" t="s">
        <v>24</v>
      </c>
      <c r="C52" s="89"/>
      <c r="D52" s="89"/>
      <c r="E52" s="89"/>
      <c r="F52" s="89"/>
      <c r="G52" s="89"/>
      <c r="H52" s="90"/>
    </row>
    <row r="53" spans="1:8" ht="14.65" thickBot="1" x14ac:dyDescent="0.5">
      <c r="A53" s="13" t="s">
        <v>23</v>
      </c>
      <c r="B53" s="80" t="s">
        <v>0</v>
      </c>
      <c r="C53" s="78" t="s">
        <v>1</v>
      </c>
      <c r="D53" s="78" t="s">
        <v>2</v>
      </c>
      <c r="E53" s="78" t="s">
        <v>3</v>
      </c>
      <c r="F53" s="78" t="s">
        <v>4</v>
      </c>
      <c r="G53" s="78" t="s">
        <v>5</v>
      </c>
      <c r="H53" s="79" t="s">
        <v>6</v>
      </c>
    </row>
    <row r="54" spans="1:8" x14ac:dyDescent="0.45">
      <c r="A54" s="16" t="s">
        <v>34</v>
      </c>
      <c r="B54" s="17">
        <f>C7</f>
        <v>20</v>
      </c>
      <c r="C54" s="18">
        <f>H7</f>
        <v>18</v>
      </c>
      <c r="D54" s="18">
        <f>M7</f>
        <v>10</v>
      </c>
      <c r="E54" s="18">
        <f>R7</f>
        <v>13</v>
      </c>
      <c r="F54" s="18">
        <f>W7</f>
        <v>11</v>
      </c>
      <c r="G54" s="18">
        <f>AG7</f>
        <v>7</v>
      </c>
      <c r="H54" s="19">
        <f>AB7</f>
        <v>12</v>
      </c>
    </row>
    <row r="55" spans="1:8" x14ac:dyDescent="0.45">
      <c r="A55" s="12" t="s">
        <v>35</v>
      </c>
      <c r="B55" s="9">
        <f>D7</f>
        <v>19</v>
      </c>
      <c r="C55" s="5">
        <f>I7</f>
        <v>15</v>
      </c>
      <c r="D55" s="5">
        <f>N7</f>
        <v>8</v>
      </c>
      <c r="E55" s="5">
        <f>S7</f>
        <v>14</v>
      </c>
      <c r="F55" s="5">
        <f>X7</f>
        <v>8</v>
      </c>
      <c r="G55" s="5">
        <f>AH7</f>
        <v>3</v>
      </c>
      <c r="H55" s="6">
        <f>AC7</f>
        <v>11</v>
      </c>
    </row>
    <row r="56" spans="1:8" x14ac:dyDescent="0.45">
      <c r="A56" s="12" t="s">
        <v>36</v>
      </c>
      <c r="B56" s="9">
        <f>C8</f>
        <v>20</v>
      </c>
      <c r="C56" s="5">
        <f>H8</f>
        <v>19</v>
      </c>
      <c r="D56" s="5">
        <f>M8</f>
        <v>13</v>
      </c>
      <c r="E56" s="5">
        <f>R8</f>
        <v>14</v>
      </c>
      <c r="F56" s="5">
        <f>W8</f>
        <v>14</v>
      </c>
      <c r="G56" s="5">
        <f>AG8</f>
        <v>9</v>
      </c>
      <c r="H56" s="6">
        <f>AB8</f>
        <v>12</v>
      </c>
    </row>
    <row r="57" spans="1:8" ht="14.65" thickBot="1" x14ac:dyDescent="0.5">
      <c r="A57" s="13" t="s">
        <v>37</v>
      </c>
      <c r="B57" s="10">
        <f>D8</f>
        <v>19</v>
      </c>
      <c r="C57" s="7">
        <f>I8</f>
        <v>17</v>
      </c>
      <c r="D57" s="7">
        <f>10</f>
        <v>10</v>
      </c>
      <c r="E57" s="7">
        <f>S8</f>
        <v>14</v>
      </c>
      <c r="F57" s="7">
        <f>X8</f>
        <v>13</v>
      </c>
      <c r="G57" s="7">
        <f>AH8</f>
        <v>6</v>
      </c>
      <c r="H57" s="8">
        <f>AC8</f>
        <v>10</v>
      </c>
    </row>
    <row r="58" spans="1:8" ht="14.65" thickBot="1" x14ac:dyDescent="0.5"/>
    <row r="59" spans="1:8" x14ac:dyDescent="0.45">
      <c r="A59" s="11"/>
      <c r="B59" s="97" t="s">
        <v>25</v>
      </c>
      <c r="C59" s="89"/>
      <c r="D59" s="89"/>
      <c r="E59" s="89"/>
      <c r="F59" s="89"/>
      <c r="G59" s="89"/>
      <c r="H59" s="90"/>
    </row>
    <row r="60" spans="1:8" ht="14.65" thickBot="1" x14ac:dyDescent="0.5">
      <c r="A60" s="13" t="s">
        <v>23</v>
      </c>
      <c r="B60" s="80" t="s">
        <v>0</v>
      </c>
      <c r="C60" s="78" t="s">
        <v>1</v>
      </c>
      <c r="D60" s="78" t="s">
        <v>2</v>
      </c>
      <c r="E60" s="78" t="s">
        <v>3</v>
      </c>
      <c r="F60" s="78" t="s">
        <v>4</v>
      </c>
      <c r="G60" s="78" t="s">
        <v>5</v>
      </c>
      <c r="H60" s="79" t="s">
        <v>6</v>
      </c>
    </row>
    <row r="61" spans="1:8" x14ac:dyDescent="0.45">
      <c r="A61" s="16" t="s">
        <v>34</v>
      </c>
      <c r="B61" s="17">
        <f>C19</f>
        <v>1</v>
      </c>
      <c r="C61" s="18">
        <f>H19</f>
        <v>0</v>
      </c>
      <c r="D61" s="18">
        <f>M19</f>
        <v>0</v>
      </c>
      <c r="E61" s="18">
        <f>R19</f>
        <v>1</v>
      </c>
      <c r="F61" s="18">
        <f>W19</f>
        <v>0</v>
      </c>
      <c r="G61" s="18">
        <f>AG19</f>
        <v>0</v>
      </c>
      <c r="H61" s="19">
        <f>AB19</f>
        <v>6</v>
      </c>
    </row>
    <row r="62" spans="1:8" x14ac:dyDescent="0.45">
      <c r="A62" s="12" t="s">
        <v>35</v>
      </c>
      <c r="B62" s="9">
        <f>D19</f>
        <v>0</v>
      </c>
      <c r="C62" s="5">
        <f>I19</f>
        <v>0</v>
      </c>
      <c r="D62" s="5">
        <f>N19</f>
        <v>0</v>
      </c>
      <c r="E62" s="5">
        <f>S19</f>
        <v>1</v>
      </c>
      <c r="F62" s="5">
        <f>X19</f>
        <v>0</v>
      </c>
      <c r="G62" s="5">
        <f>AH19</f>
        <v>0</v>
      </c>
      <c r="H62" s="6">
        <f>AC19</f>
        <v>3</v>
      </c>
    </row>
    <row r="63" spans="1:8" x14ac:dyDescent="0.45">
      <c r="A63" s="12" t="s">
        <v>36</v>
      </c>
      <c r="B63" s="9">
        <f>C20</f>
        <v>4</v>
      </c>
      <c r="C63" s="5">
        <f>H20</f>
        <v>0</v>
      </c>
      <c r="D63" s="5">
        <f>M20</f>
        <v>0</v>
      </c>
      <c r="E63" s="5">
        <f>R20</f>
        <v>4</v>
      </c>
      <c r="F63" s="5">
        <f>W20</f>
        <v>2</v>
      </c>
      <c r="G63" s="5">
        <f>AG20</f>
        <v>2</v>
      </c>
      <c r="H63" s="6">
        <f>AB20</f>
        <v>4</v>
      </c>
    </row>
    <row r="64" spans="1:8" ht="14.65" thickBot="1" x14ac:dyDescent="0.5">
      <c r="A64" s="13" t="s">
        <v>37</v>
      </c>
      <c r="B64" s="10">
        <f>D20</f>
        <v>2</v>
      </c>
      <c r="C64" s="7">
        <f>I20</f>
        <v>0</v>
      </c>
      <c r="D64" s="7">
        <f>N20</f>
        <v>0</v>
      </c>
      <c r="E64" s="7">
        <f>S20</f>
        <v>2</v>
      </c>
      <c r="F64" s="7">
        <f>X20</f>
        <v>2</v>
      </c>
      <c r="G64" s="7">
        <f>AH20</f>
        <v>1</v>
      </c>
      <c r="H64" s="8">
        <f>AC20</f>
        <v>1</v>
      </c>
    </row>
    <row r="65" spans="1:8" ht="14.65" thickBot="1" x14ac:dyDescent="0.5"/>
    <row r="66" spans="1:8" x14ac:dyDescent="0.45">
      <c r="A66" s="11"/>
      <c r="B66" s="97" t="s">
        <v>18</v>
      </c>
      <c r="C66" s="89"/>
      <c r="D66" s="89"/>
      <c r="E66" s="89"/>
      <c r="F66" s="89"/>
      <c r="G66" s="89"/>
      <c r="H66" s="90"/>
    </row>
    <row r="67" spans="1:8" ht="14.65" thickBot="1" x14ac:dyDescent="0.5">
      <c r="A67" s="13" t="s">
        <v>23</v>
      </c>
      <c r="B67" s="80" t="s">
        <v>0</v>
      </c>
      <c r="C67" s="78" t="s">
        <v>1</v>
      </c>
      <c r="D67" s="78" t="s">
        <v>2</v>
      </c>
      <c r="E67" s="78" t="s">
        <v>3</v>
      </c>
      <c r="F67" s="78" t="s">
        <v>4</v>
      </c>
      <c r="G67" s="78" t="s">
        <v>5</v>
      </c>
      <c r="H67" s="79" t="s">
        <v>6</v>
      </c>
    </row>
    <row r="68" spans="1:8" x14ac:dyDescent="0.45">
      <c r="A68" s="16" t="s">
        <v>34</v>
      </c>
      <c r="B68" s="17">
        <f>(B54-B61)/20*100</f>
        <v>95</v>
      </c>
      <c r="C68" s="18">
        <f>(C54-C61)/21*100</f>
        <v>85.714285714285708</v>
      </c>
      <c r="D68" s="18">
        <f>(D54-D61)/14*100</f>
        <v>71.428571428571431</v>
      </c>
      <c r="E68" s="18">
        <f>(E54-E61)/16*100</f>
        <v>75</v>
      </c>
      <c r="F68" s="18">
        <f>(F54-F61)/19*100</f>
        <v>57.894736842105267</v>
      </c>
      <c r="G68" s="18">
        <f>(G54-G61)/13*100</f>
        <v>53.846153846153847</v>
      </c>
      <c r="H68" s="19">
        <f>(H54-H61)/12*100</f>
        <v>50</v>
      </c>
    </row>
    <row r="69" spans="1:8" x14ac:dyDescent="0.45">
      <c r="A69" s="12" t="s">
        <v>35</v>
      </c>
      <c r="B69" s="9">
        <f>(B55-B62)/20*100</f>
        <v>95</v>
      </c>
      <c r="C69" s="5">
        <f>(C55-C62)/21*100</f>
        <v>71.428571428571431</v>
      </c>
      <c r="D69" s="5">
        <f>(D55-D62)/14*100</f>
        <v>57.142857142857139</v>
      </c>
      <c r="E69" s="5">
        <f>(E55-E62)/16*100</f>
        <v>81.25</v>
      </c>
      <c r="F69" s="5">
        <f>(F55-F62)/19*100</f>
        <v>42.105263157894733</v>
      </c>
      <c r="G69" s="5">
        <f>(G55-G62)/13*100</f>
        <v>23.076923076923077</v>
      </c>
      <c r="H69" s="6">
        <f>(H55-H62)/12*100</f>
        <v>66.666666666666657</v>
      </c>
    </row>
    <row r="70" spans="1:8" x14ac:dyDescent="0.45">
      <c r="A70" s="12" t="s">
        <v>36</v>
      </c>
      <c r="B70" s="9">
        <f>(B56-B63)/20*100</f>
        <v>80</v>
      </c>
      <c r="C70" s="5">
        <f>(C56-C63)/21*100</f>
        <v>90.476190476190482</v>
      </c>
      <c r="D70" s="5">
        <f>(D56-D63)/14*100</f>
        <v>92.857142857142861</v>
      </c>
      <c r="E70" s="5">
        <f>(E56-E63)/16*100</f>
        <v>62.5</v>
      </c>
      <c r="F70" s="5">
        <f>(F56-F63)/19*100</f>
        <v>63.157894736842103</v>
      </c>
      <c r="G70" s="5">
        <f>(G56-G63)/13*100</f>
        <v>53.846153846153847</v>
      </c>
      <c r="H70" s="6">
        <f>(H56-H63)/12*100</f>
        <v>66.666666666666657</v>
      </c>
    </row>
    <row r="71" spans="1:8" ht="14.65" thickBot="1" x14ac:dyDescent="0.5">
      <c r="A71" s="13" t="s">
        <v>37</v>
      </c>
      <c r="B71" s="10">
        <f>(B57-B64)/20*100</f>
        <v>85</v>
      </c>
      <c r="C71" s="7">
        <f>(C57-C64)/21*100</f>
        <v>80.952380952380949</v>
      </c>
      <c r="D71" s="7">
        <f>(D57-D64)/14*100</f>
        <v>71.428571428571431</v>
      </c>
      <c r="E71" s="7">
        <f>(E57-E64)/16*100</f>
        <v>75</v>
      </c>
      <c r="F71" s="7">
        <f>(F57-F64)/19*100</f>
        <v>57.894736842105267</v>
      </c>
      <c r="G71" s="7">
        <f>(G57-G64)/13*100</f>
        <v>38.461538461538467</v>
      </c>
      <c r="H71" s="8">
        <f>(H57-H64)/12*100</f>
        <v>75</v>
      </c>
    </row>
    <row r="72" spans="1:8" x14ac:dyDescent="0.45">
      <c r="B72" s="1"/>
      <c r="C72" s="1"/>
      <c r="D72" s="1"/>
      <c r="E72" s="1"/>
      <c r="F72" s="1"/>
      <c r="G72" s="1"/>
      <c r="H72" s="1"/>
    </row>
    <row r="74" spans="1:8" ht="16.5" customHeight="1" thickBot="1" x14ac:dyDescent="0.5"/>
    <row r="75" spans="1:8" hidden="1" x14ac:dyDescent="0.45"/>
    <row r="76" spans="1:8" ht="43.5" customHeight="1" thickBot="1" x14ac:dyDescent="0.5">
      <c r="A76" s="20" t="s">
        <v>9</v>
      </c>
      <c r="B76" s="82" t="s">
        <v>18</v>
      </c>
    </row>
    <row r="77" spans="1:8" x14ac:dyDescent="0.45">
      <c r="A77" s="16" t="s">
        <v>0</v>
      </c>
      <c r="B77" s="81">
        <f>AVERAGE(B31:E38)</f>
        <v>70.15625</v>
      </c>
    </row>
    <row r="78" spans="1:8" x14ac:dyDescent="0.45">
      <c r="A78" s="12" t="s">
        <v>1</v>
      </c>
      <c r="B78" s="45">
        <f>AVERAGE(G31:J38)</f>
        <v>71.279761904761898</v>
      </c>
    </row>
    <row r="79" spans="1:8" x14ac:dyDescent="0.45">
      <c r="A79" s="12" t="s">
        <v>2</v>
      </c>
      <c r="B79" s="45">
        <f>AVERAGE(L31:O38)</f>
        <v>48.437500000000007</v>
      </c>
    </row>
    <row r="80" spans="1:8" x14ac:dyDescent="0.45">
      <c r="A80" s="12" t="s">
        <v>3</v>
      </c>
      <c r="B80" s="45">
        <f>AVERAGE(Q31:T38)</f>
        <v>49.21875</v>
      </c>
    </row>
    <row r="81" spans="1:2" x14ac:dyDescent="0.45">
      <c r="A81" s="12" t="s">
        <v>4</v>
      </c>
      <c r="B81" s="45">
        <f>AVERAGE(V31:Y38)</f>
        <v>38.486842105263158</v>
      </c>
    </row>
    <row r="82" spans="1:2" x14ac:dyDescent="0.45">
      <c r="A82" s="12" t="s">
        <v>6</v>
      </c>
      <c r="B82" s="45">
        <f>AVERAGE(AA31:AD38)</f>
        <v>47.115384615384627</v>
      </c>
    </row>
    <row r="83" spans="1:2" ht="14.65" thickBot="1" x14ac:dyDescent="0.5">
      <c r="A83" s="13" t="s">
        <v>5</v>
      </c>
      <c r="B83" s="45">
        <f>AVERAGE(AF31:AI38)</f>
        <v>48.697916666666657</v>
      </c>
    </row>
    <row r="129" spans="2:2" x14ac:dyDescent="0.45">
      <c r="B129" s="1"/>
    </row>
    <row r="130" spans="2:2" x14ac:dyDescent="0.45">
      <c r="B130" s="2"/>
    </row>
    <row r="131" spans="2:2" x14ac:dyDescent="0.45">
      <c r="B131" s="2"/>
    </row>
    <row r="132" spans="2:2" x14ac:dyDescent="0.45">
      <c r="B132" s="2"/>
    </row>
    <row r="133" spans="2:2" x14ac:dyDescent="0.45">
      <c r="B133" s="2"/>
    </row>
    <row r="134" spans="2:2" x14ac:dyDescent="0.45">
      <c r="B134" s="2"/>
    </row>
    <row r="135" spans="2:2" x14ac:dyDescent="0.45">
      <c r="B135" s="2"/>
    </row>
    <row r="136" spans="2:2" x14ac:dyDescent="0.45">
      <c r="B136" s="2"/>
    </row>
    <row r="138" spans="2:2" x14ac:dyDescent="0.45">
      <c r="B138" s="1"/>
    </row>
    <row r="139" spans="2:2" x14ac:dyDescent="0.45">
      <c r="B139" s="2"/>
    </row>
    <row r="140" spans="2:2" x14ac:dyDescent="0.45">
      <c r="B140" s="2"/>
    </row>
    <row r="141" spans="2:2" x14ac:dyDescent="0.45">
      <c r="B141" s="2"/>
    </row>
    <row r="142" spans="2:2" x14ac:dyDescent="0.45">
      <c r="B142" s="2"/>
    </row>
    <row r="143" spans="2:2" x14ac:dyDescent="0.45">
      <c r="B143" s="2"/>
    </row>
    <row r="144" spans="2:2" x14ac:dyDescent="0.45">
      <c r="B144" s="2"/>
    </row>
    <row r="145" spans="2:3" x14ac:dyDescent="0.45">
      <c r="B145" s="2"/>
    </row>
    <row r="153" spans="2:3" x14ac:dyDescent="0.45">
      <c r="B153" s="1"/>
      <c r="C153" s="1"/>
    </row>
    <row r="154" spans="2:3" x14ac:dyDescent="0.45">
      <c r="B154" s="3"/>
      <c r="C154" s="3"/>
    </row>
    <row r="155" spans="2:3" x14ac:dyDescent="0.45">
      <c r="B155" s="3"/>
      <c r="C155" s="3"/>
    </row>
    <row r="156" spans="2:3" x14ac:dyDescent="0.45">
      <c r="B156" s="3"/>
      <c r="C156" s="3"/>
    </row>
    <row r="157" spans="2:3" x14ac:dyDescent="0.45">
      <c r="B157" s="3"/>
      <c r="C157" s="3"/>
    </row>
    <row r="158" spans="2:3" x14ac:dyDescent="0.45">
      <c r="B158" s="3"/>
      <c r="C158" s="3"/>
    </row>
    <row r="159" spans="2:3" x14ac:dyDescent="0.45">
      <c r="B159" s="3"/>
      <c r="C159" s="3"/>
    </row>
    <row r="160" spans="2:3" x14ac:dyDescent="0.45">
      <c r="B160" s="3"/>
      <c r="C160" s="3"/>
    </row>
    <row r="161" spans="2:3" x14ac:dyDescent="0.45">
      <c r="B161" s="3"/>
      <c r="C161" s="3"/>
    </row>
    <row r="162" spans="2:3" x14ac:dyDescent="0.45">
      <c r="B162" s="3"/>
      <c r="C162" s="3"/>
    </row>
    <row r="163" spans="2:3" x14ac:dyDescent="0.45">
      <c r="B163" s="4"/>
      <c r="C163" s="4"/>
    </row>
    <row r="164" spans="2:3" x14ac:dyDescent="0.45">
      <c r="B164" s="3"/>
      <c r="C164" s="3"/>
    </row>
    <row r="165" spans="2:3" x14ac:dyDescent="0.45">
      <c r="B165" s="3"/>
      <c r="C165" s="3"/>
    </row>
    <row r="166" spans="2:3" x14ac:dyDescent="0.45">
      <c r="B166" s="3"/>
      <c r="C166" s="3"/>
    </row>
    <row r="167" spans="2:3" x14ac:dyDescent="0.45">
      <c r="B167" s="3"/>
      <c r="C167" s="3"/>
    </row>
    <row r="168" spans="2:3" x14ac:dyDescent="0.45">
      <c r="B168" s="3"/>
      <c r="C168" s="3"/>
    </row>
    <row r="169" spans="2:3" x14ac:dyDescent="0.45">
      <c r="B169" s="3"/>
      <c r="C169" s="3"/>
    </row>
    <row r="170" spans="2:3" x14ac:dyDescent="0.45">
      <c r="B170" s="3"/>
      <c r="C170" s="3"/>
    </row>
  </sheetData>
  <mergeCells count="32">
    <mergeCell ref="B41:F41"/>
    <mergeCell ref="B52:H52"/>
    <mergeCell ref="B59:H59"/>
    <mergeCell ref="B66:H66"/>
    <mergeCell ref="V28:Y28"/>
    <mergeCell ref="AA28:AD28"/>
    <mergeCell ref="AF28:AI28"/>
    <mergeCell ref="B29:E29"/>
    <mergeCell ref="G29:J29"/>
    <mergeCell ref="L29:O29"/>
    <mergeCell ref="Q29:T29"/>
    <mergeCell ref="V29:Y29"/>
    <mergeCell ref="AA29:AD29"/>
    <mergeCell ref="AF29:AI29"/>
    <mergeCell ref="Q28:T28"/>
    <mergeCell ref="G15:J15"/>
    <mergeCell ref="B15:E15"/>
    <mergeCell ref="B28:E28"/>
    <mergeCell ref="G28:J28"/>
    <mergeCell ref="L28:O28"/>
    <mergeCell ref="L15:O15"/>
    <mergeCell ref="AF3:AI3"/>
    <mergeCell ref="AF15:AI15"/>
    <mergeCell ref="AA15:AD15"/>
    <mergeCell ref="V15:Y15"/>
    <mergeCell ref="Q15:T15"/>
    <mergeCell ref="AA3:AD3"/>
    <mergeCell ref="B3:E3"/>
    <mergeCell ref="G3:J3"/>
    <mergeCell ref="L3:O3"/>
    <mergeCell ref="Q3:T3"/>
    <mergeCell ref="V3:Y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3ca6363-aa32-4ced-817a-f9c6f9ff17f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3F7CE2B506BF4D9D2EA447F7C4472D" ma:contentTypeVersion="6" ma:contentTypeDescription="Create a new document." ma:contentTypeScope="" ma:versionID="ec9ba95ab484d8205c131d1f81170dd5">
  <xsd:schema xmlns:xsd="http://www.w3.org/2001/XMLSchema" xmlns:xs="http://www.w3.org/2001/XMLSchema" xmlns:p="http://schemas.microsoft.com/office/2006/metadata/properties" xmlns:ns3="23ca6363-aa32-4ced-817a-f9c6f9ff17fc" xmlns:ns4="dbbc11c8-7a4d-421f-bb86-fa5562327e3a" targetNamespace="http://schemas.microsoft.com/office/2006/metadata/properties" ma:root="true" ma:fieldsID="925512e3d5e174ae4bf7b682256bdc78" ns3:_="" ns4:_="">
    <xsd:import namespace="23ca6363-aa32-4ced-817a-f9c6f9ff17fc"/>
    <xsd:import namespace="dbbc11c8-7a4d-421f-bb86-fa5562327e3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a6363-aa32-4ced-817a-f9c6f9ff17f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11c8-7a4d-421f-bb86-fa5562327e3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0FCA10-F6DC-4065-8708-C9F864EB3B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C1DF82-8EA1-4AE8-AA47-A4949E0ABD44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23ca6363-aa32-4ced-817a-f9c6f9ff17fc"/>
    <ds:schemaRef ds:uri="http://purl.org/dc/elements/1.1/"/>
    <ds:schemaRef ds:uri="http://schemas.microsoft.com/office/infopath/2007/PartnerControls"/>
    <ds:schemaRef ds:uri="dbbc11c8-7a4d-421f-bb86-fa5562327e3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DC150A9-85CD-4AFE-8F8D-24B090081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ca6363-aa32-4ced-817a-f9c6f9ff17fc"/>
    <ds:schemaRef ds:uri="dbbc11c8-7a4d-421f-bb86-fa5562327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</dc:creator>
  <cp:lastModifiedBy>Nick DiFilippo</cp:lastModifiedBy>
  <cp:lastPrinted>2023-06-16T12:59:02Z</cp:lastPrinted>
  <dcterms:created xsi:type="dcterms:W3CDTF">2023-06-13T17:29:17Z</dcterms:created>
  <dcterms:modified xsi:type="dcterms:W3CDTF">2024-04-30T02:27:22Z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0x010100713F7CE2B506BF4D9D2EA447F7C4472D</vt:lpwstr>
  </property>
</Properties>
</file>